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00" windowWidth="12570" windowHeight="703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πιν.31!$B$2:$N$30</definedName>
  </definedNames>
  <calcPr calcId="145621"/>
</workbook>
</file>

<file path=xl/calcChain.xml><?xml version="1.0" encoding="utf-8"?>
<calcChain xmlns="http://schemas.openxmlformats.org/spreadsheetml/2006/main">
  <c r="N29" i="11" l="1"/>
  <c r="L29" i="11"/>
  <c r="J29" i="11"/>
  <c r="H29" i="11"/>
  <c r="F29" i="11"/>
  <c r="D29" i="11"/>
  <c r="F9" i="11"/>
  <c r="F26" i="11"/>
  <c r="F27" i="11"/>
  <c r="F22" i="11"/>
  <c r="D22" i="11"/>
  <c r="D23" i="11"/>
  <c r="D24" i="11"/>
  <c r="N26" i="11"/>
  <c r="N27" i="11"/>
  <c r="N28" i="11"/>
  <c r="K29" i="11"/>
  <c r="I29" i="11"/>
  <c r="G29" i="11"/>
  <c r="E29" i="11"/>
  <c r="C29" i="11"/>
  <c r="M29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G28" i="7" l="1"/>
  <c r="K28" i="7" s="1"/>
  <c r="L28" i="7" s="1"/>
  <c r="E28" i="7"/>
  <c r="F28" i="7" s="1"/>
  <c r="C28" i="7"/>
  <c r="D23" i="7" s="1"/>
  <c r="E27" i="7"/>
  <c r="F27" i="7" s="1"/>
  <c r="C27" i="7"/>
  <c r="D27" i="7" s="1"/>
  <c r="K26" i="7"/>
  <c r="L26" i="7" s="1"/>
  <c r="I26" i="7"/>
  <c r="J26" i="7" s="1"/>
  <c r="F26" i="7"/>
  <c r="D26" i="7"/>
  <c r="K25" i="7"/>
  <c r="L25" i="7" s="1"/>
  <c r="I25" i="7"/>
  <c r="J25" i="7" s="1"/>
  <c r="F25" i="7"/>
  <c r="L24" i="7"/>
  <c r="K24" i="7"/>
  <c r="I24" i="7"/>
  <c r="J24" i="7" s="1"/>
  <c r="H24" i="7"/>
  <c r="F24" i="7"/>
  <c r="K23" i="7"/>
  <c r="L23" i="7" s="1"/>
  <c r="I23" i="7"/>
  <c r="J23" i="7" s="1"/>
  <c r="F23" i="7"/>
  <c r="K22" i="7"/>
  <c r="L22" i="7" s="1"/>
  <c r="I22" i="7"/>
  <c r="F22" i="7"/>
  <c r="D22" i="7"/>
  <c r="I27" i="7" l="1"/>
  <c r="J27" i="7" s="1"/>
  <c r="J22" i="7"/>
  <c r="H23" i="7"/>
  <c r="D25" i="7"/>
  <c r="D28" i="7"/>
  <c r="D24" i="7"/>
  <c r="H26" i="7"/>
  <c r="K27" i="7"/>
  <c r="L27" i="7" s="1"/>
  <c r="H22" i="7"/>
  <c r="H25" i="7"/>
  <c r="H27" i="7"/>
  <c r="I28" i="7" l="1"/>
  <c r="J28" i="7" s="1"/>
  <c r="L20" i="8" l="1"/>
  <c r="E15" i="7" l="1"/>
  <c r="X10" i="8" l="1"/>
  <c r="X11" i="8"/>
  <c r="X12" i="8"/>
  <c r="X13" i="8"/>
  <c r="X14" i="8"/>
  <c r="X15" i="8"/>
  <c r="X16" i="8"/>
  <c r="X17" i="8"/>
  <c r="X18" i="8"/>
  <c r="X19" i="8"/>
  <c r="X9" i="8"/>
  <c r="W10" i="8"/>
  <c r="W11" i="8"/>
  <c r="W12" i="8"/>
  <c r="W13" i="8"/>
  <c r="W14" i="8"/>
  <c r="W15" i="8"/>
  <c r="W16" i="8"/>
  <c r="W17" i="8"/>
  <c r="W18" i="8"/>
  <c r="W19" i="8"/>
  <c r="W9" i="8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D20" i="8"/>
  <c r="C20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8" i="7" l="1"/>
  <c r="G39" i="7"/>
  <c r="G40" i="7"/>
  <c r="G41" i="7"/>
  <c r="G37" i="7"/>
  <c r="H37" i="7" s="1"/>
  <c r="E42" i="7"/>
  <c r="F42" i="7" l="1"/>
  <c r="F41" i="7"/>
  <c r="F40" i="7"/>
  <c r="F39" i="7"/>
  <c r="F38" i="7"/>
  <c r="F37" i="7"/>
  <c r="C42" i="7" l="1"/>
  <c r="G42" i="7" l="1"/>
  <c r="D41" i="7"/>
  <c r="D37" i="7"/>
  <c r="D40" i="7"/>
  <c r="D39" i="7"/>
  <c r="D42" i="7"/>
  <c r="D38" i="7"/>
  <c r="F24" i="11" l="1"/>
  <c r="D20" i="11"/>
  <c r="F21" i="11"/>
  <c r="H39" i="7"/>
  <c r="H42" i="7" l="1"/>
  <c r="H38" i="7"/>
  <c r="H40" i="7"/>
  <c r="H41" i="7"/>
  <c r="I20" i="1"/>
  <c r="M6" i="11" l="1"/>
  <c r="F19" i="11" l="1"/>
  <c r="J25" i="11"/>
  <c r="F16" i="11"/>
  <c r="L20" i="11" l="1"/>
  <c r="L14" i="11"/>
  <c r="J19" i="11"/>
  <c r="L15" i="11"/>
  <c r="L12" i="11"/>
  <c r="J17" i="11"/>
  <c r="J14" i="11"/>
  <c r="J12" i="11"/>
  <c r="F18" i="11"/>
  <c r="F15" i="11"/>
  <c r="F12" i="11"/>
  <c r="H12" i="11"/>
  <c r="H7" i="11"/>
  <c r="F8" i="11"/>
  <c r="J21" i="11"/>
  <c r="J8" i="11"/>
  <c r="F20" i="11"/>
  <c r="L21" i="11"/>
  <c r="L9" i="11"/>
  <c r="L22" i="11"/>
  <c r="L23" i="11"/>
  <c r="J15" i="11"/>
  <c r="I15" i="7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C14" i="7" l="1"/>
  <c r="J7" i="11" l="1"/>
  <c r="D7" i="11"/>
  <c r="D11" i="11"/>
  <c r="D16" i="11"/>
  <c r="D12" i="11"/>
  <c r="D13" i="11"/>
  <c r="D10" i="11"/>
  <c r="D15" i="11"/>
  <c r="L7" i="11"/>
  <c r="F7" i="11" l="1"/>
  <c r="E20" i="1" l="1"/>
  <c r="G15" i="7" l="1"/>
  <c r="H10" i="7" l="1"/>
  <c r="H14" i="7"/>
  <c r="H11" i="7"/>
  <c r="H12" i="7"/>
  <c r="H13" i="7"/>
  <c r="C13" i="7"/>
  <c r="C10" i="7"/>
  <c r="D20" i="1" l="1"/>
  <c r="P20" i="8"/>
  <c r="Q18" i="8"/>
  <c r="R18" i="8" s="1"/>
  <c r="M18" i="8"/>
  <c r="N18" i="8" s="1"/>
  <c r="Y9" i="8" l="1"/>
  <c r="M15" i="7"/>
  <c r="N13" i="7" s="1"/>
  <c r="K15" i="7"/>
  <c r="L11" i="7" s="1"/>
  <c r="J13" i="7"/>
  <c r="F13" i="7"/>
  <c r="C12" i="7"/>
  <c r="C11" i="7"/>
  <c r="C15" i="7" l="1"/>
  <c r="D15" i="7" s="1"/>
  <c r="J11" i="7"/>
  <c r="J10" i="7"/>
  <c r="J12" i="7"/>
  <c r="F10" i="7"/>
  <c r="N10" i="7"/>
  <c r="F12" i="7"/>
  <c r="J15" i="7"/>
  <c r="N12" i="7"/>
  <c r="L14" i="7"/>
  <c r="F11" i="7"/>
  <c r="L13" i="7"/>
  <c r="N11" i="7"/>
  <c r="F14" i="7"/>
  <c r="J14" i="7"/>
  <c r="L10" i="7"/>
  <c r="L12" i="7"/>
  <c r="N14" i="7"/>
  <c r="F15" i="7"/>
  <c r="N15" i="7"/>
  <c r="H15" i="7"/>
  <c r="L15" i="7"/>
  <c r="D14" i="7" l="1"/>
  <c r="D12" i="7"/>
  <c r="D10" i="7"/>
  <c r="D13" i="7"/>
  <c r="D11" i="7"/>
  <c r="N25" i="11" l="1"/>
  <c r="N24" i="11"/>
  <c r="N22" i="11"/>
  <c r="V10" i="1" l="1"/>
  <c r="W10" i="1" s="1"/>
  <c r="N10" i="1"/>
  <c r="O10" i="1" s="1"/>
  <c r="U20" i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H20" i="8"/>
  <c r="S20" i="8"/>
  <c r="O20" i="8"/>
  <c r="K20" i="8"/>
  <c r="M20" i="8" s="1"/>
  <c r="N20" i="8" s="1"/>
  <c r="G20" i="8"/>
  <c r="B17" i="10"/>
  <c r="C11" i="10" s="1"/>
  <c r="D17" i="10"/>
  <c r="E10" i="10" s="1"/>
  <c r="Y10" i="1"/>
  <c r="R10" i="1"/>
  <c r="S10" i="1" s="1"/>
  <c r="J10" i="1"/>
  <c r="K10" i="1" s="1"/>
  <c r="F10" i="1"/>
  <c r="G10" i="1" s="1"/>
  <c r="F7" i="1"/>
  <c r="G7" i="1" s="1"/>
  <c r="J7" i="1"/>
  <c r="K7" i="1" s="1"/>
  <c r="N7" i="1"/>
  <c r="O7" i="1" s="1"/>
  <c r="R7" i="1"/>
  <c r="S7" i="1" s="1"/>
  <c r="V7" i="1"/>
  <c r="W7" i="1" s="1"/>
  <c r="Y7" i="1"/>
  <c r="F8" i="1"/>
  <c r="G8" i="1" s="1"/>
  <c r="J8" i="1"/>
  <c r="K8" i="1" s="1"/>
  <c r="N8" i="1"/>
  <c r="O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V11" i="1"/>
  <c r="W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N14" i="1"/>
  <c r="O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4" i="8"/>
  <c r="N14" i="8" s="1"/>
  <c r="Q14" i="8"/>
  <c r="R14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U18" i="8"/>
  <c r="V18" i="8" s="1"/>
  <c r="M19" i="8"/>
  <c r="N19" i="8" s="1"/>
  <c r="Q19" i="8"/>
  <c r="R19" i="8" s="1"/>
  <c r="U19" i="8"/>
  <c r="V19" i="8" s="1"/>
  <c r="R20" i="1" l="1"/>
  <c r="S20" i="1" s="1"/>
  <c r="E16" i="10"/>
  <c r="E17" i="10"/>
  <c r="E12" i="10"/>
  <c r="E14" i="10"/>
  <c r="C13" i="10"/>
  <c r="E13" i="10"/>
  <c r="E11" i="10"/>
  <c r="Q20" i="8"/>
  <c r="R20" i="8" s="1"/>
  <c r="Y19" i="8"/>
  <c r="Z19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C14" i="10"/>
  <c r="C16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<sst xmlns="http://schemas.openxmlformats.org/spreadsheetml/2006/main" count="255" uniqueCount="146">
  <si>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</si>
  <si>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</si>
  <si>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</si>
  <si>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</si>
  <si>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</si>
  <si>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</si>
  <si>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</si>
  <si>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</si>
  <si>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</si>
  <si>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</si>
  <si>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</si>
  <si>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</si>
  <si>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</si>
  <si>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</si>
  <si>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</si>
  <si>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</si>
  <si>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</si>
  <si>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</si>
  <si>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</si>
  <si>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</si>
  <si>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</si>
  <si>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</si>
  <si>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</si>
  <si>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</si>
  <si>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</si>
  <si>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</si>
  <si>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</si>
  <si>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</si>
  <si>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</si>
  <si>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</si>
  <si>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</si>
  <si>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</si>
  <si>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</si>
  <si>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</si>
  <si>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</si>
  <si>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</si>
  <si>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</si>
  <si>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</si>
  <si>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</si>
  <si>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</si>
  <si>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</si>
  <si>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</si>
  <si>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</si>
  <si>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</si>
  <si>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</si>
  <si>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</si>
  <si>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</si>
  <si>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</si>
  <si>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</si>
  <si>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</si>
  <si>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</si>
  <si>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</si>
  <si>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</si>
  <si>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</si>
  <si>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</si>
  <si>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</si>
  <si>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</si>
  <si>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</si>
  <si>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</si>
  <si>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</si>
  <si>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</si>
  <si>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</si>
  <si>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</si>
  <si>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</si>
  <si>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</si>
  <si>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</si>
  <si>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</si>
  <si>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</si>
  <si>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</si>
  <si>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</si>
  <si>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</si>
  <si>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</si>
  <si>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</si>
  <si>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</si>
  <si>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</si>
  <si>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</si>
  <si>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</si>
  <si>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</si>
  <si>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</si>
  <si>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</si>
  <si>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</si>
  <si>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</si>
  <si>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</si>
  <si>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</si>
  <si>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</si>
  <si>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</si>
  <si>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</si>
  <si>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</si>
  <si>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</si>
  <si>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</si>
  <si>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</si>
  <si>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</si>
  <si>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</si>
  <si>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</si>
  <si>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</si>
  <si>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</si>
  <si>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</si>
  <si>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</si>
  <si>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</si>
  <si>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</si>
  <si>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</si>
  <si>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</si>
  <si>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</si>
  <si>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</si>
  <si>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</si>
  <si>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</si>
  <si>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</si>
  <si>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</si>
  <si>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</si>
  <si>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</si>
  <si>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</si>
  <si>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</si>
  <si>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</si>
  <si>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</si>
  <si>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</si>
  <si>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</si>
  <si>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</si>
  <si>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</si>
  <si>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</si>
  <si>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</si>
  <si>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</si>
  <si>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</si>
  <si>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</si>
  <si>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ITA</t>
  </si>
  <si>
    <t>LAT</t>
  </si>
  <si>
    <t>POL</t>
  </si>
  <si>
    <t>ROM</t>
  </si>
  <si>
    <t>RUS</t>
  </si>
  <si>
    <t>SLV</t>
  </si>
  <si>
    <t>SPA</t>
  </si>
  <si>
    <t>SWE</t>
  </si>
  <si>
    <t>ΔΕΚΕΜΒΡΙΟΣ</t>
  </si>
  <si>
    <t>ΔΕΚΕΜΒΡΙΟΣ 2019</t>
  </si>
  <si>
    <t>Δεκ'19</t>
  </si>
  <si>
    <t>Δεκ.΄19</t>
  </si>
  <si>
    <t>ARM</t>
  </si>
  <si>
    <t>PRT</t>
  </si>
  <si>
    <t>ΠΙΝΑΚΑΣ 25: ΔΙΑΡΚΕΙΑ ΑΝΕΡΓΙΑΣ ΚΑΤΑ ΕΠΑΡΧΙΑ ΤΟN ΙΑΝΟΥΑΡΙΟ ΤΟΥ 2020</t>
  </si>
  <si>
    <t>ΙΑΝΟΥΑΡΙΟΣ</t>
  </si>
  <si>
    <t>ΙΑΝΟΥΑΡΙΟΣ 2020</t>
  </si>
  <si>
    <t>Ιαν'20</t>
  </si>
  <si>
    <t>Ιαν.'20</t>
  </si>
  <si>
    <t xml:space="preserve">      ΠΑΝΩ ΑΠΟ 12 ΜΗΝΕΣ ΚΑΤΑ ΚΟΙΝΟΤΗΤΑ ΚΑΙ ΕΠΑΡΧΙΑ -ΙΑΝΟΥΑΡΙΟΣ 2020</t>
  </si>
  <si>
    <t>ΕΓΓΡΑΦΗΣ ΠΑΝΩ ΑΠΟ 12 ΜΗΝΕΣ ΚΑΤΑ ΧΩΡΑ ΠΡΟΕΛΕΥΣΗΣ -ΙΑΝΟΥΑΡΙΟΣ 2020</t>
  </si>
  <si>
    <t>LIT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</si>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</sst>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3" fillId="0" borderId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4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2" applyNumberFormat="1" applyFont="1" applyFill="1" applyBorder="1"/>
    <xf numFmtId="3" fontId="23" fillId="0" borderId="0" xfId="0" applyNumberFormat="1" applyFont="1" applyFill="1" applyBorder="1"/>
    <xf numFmtId="0" fontId="12" fillId="0" borderId="0" xfId="0" applyFont="1" applyFill="1"/>
    <xf numFmtId="0" fontId="10" fillId="0" borderId="0" xfId="0" applyFont="1"/>
    <xf numFmtId="0" fontId="26" fillId="0" borderId="0" xfId="0" applyFont="1"/>
    <xf numFmtId="164" fontId="3" fillId="0" borderId="0" xfId="0" applyNumberFormat="1" applyFont="1"/>
    <xf numFmtId="164" fontId="10" fillId="0" borderId="0" xfId="0" applyNumberFormat="1" applyFont="1"/>
    <xf numFmtId="164" fontId="23" fillId="0" borderId="0" xfId="2" applyNumberFormat="1" applyFont="1" applyFill="1" applyBorder="1"/>
    <xf numFmtId="164" fontId="12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28" fillId="0" borderId="0" xfId="0" applyFont="1" applyFill="1"/>
    <xf numFmtId="0" fontId="30" fillId="0" borderId="0" xfId="0" applyFont="1"/>
    <xf numFmtId="164" fontId="27" fillId="0" borderId="0" xfId="0" applyNumberFormat="1" applyFont="1"/>
    <xf numFmtId="0" fontId="15" fillId="0" borderId="0" xfId="0" applyFont="1"/>
    <xf numFmtId="0" fontId="33" fillId="0" borderId="0" xfId="0" applyFont="1"/>
    <xf numFmtId="0" fontId="0" fillId="0" borderId="0" xfId="0" applyAlignment="1">
      <alignment horizontal="left"/>
    </xf>
    <xf numFmtId="0" fontId="37" fillId="0" borderId="0" xfId="0" applyFont="1"/>
    <xf numFmtId="0" fontId="39" fillId="0" borderId="0" xfId="0" applyFont="1"/>
    <xf numFmtId="9" fontId="23" fillId="0" borderId="2" xfId="2" applyNumberFormat="1" applyFont="1" applyFill="1" applyBorder="1"/>
    <xf numFmtId="9" fontId="14" fillId="0" borderId="1" xfId="2" applyNumberFormat="1" applyFont="1" applyFill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9" fontId="23" fillId="0" borderId="1" xfId="2" applyNumberFormat="1" applyFont="1" applyFill="1" applyBorder="1"/>
    <xf numFmtId="3" fontId="23" fillId="0" borderId="1" xfId="0" applyNumberFormat="1" applyFont="1" applyFill="1" applyBorder="1"/>
    <xf numFmtId="0" fontId="25" fillId="0" borderId="1" xfId="0" applyNumberFormat="1" applyFont="1" applyBorder="1"/>
    <xf numFmtId="0" fontId="34" fillId="4" borderId="6" xfId="0" applyFont="1" applyFill="1" applyBorder="1"/>
    <xf numFmtId="9" fontId="14" fillId="0" borderId="2" xfId="2" applyNumberFormat="1" applyFont="1" applyFill="1" applyBorder="1"/>
    <xf numFmtId="0" fontId="18" fillId="0" borderId="1" xfId="0" applyFont="1" applyFill="1" applyBorder="1"/>
    <xf numFmtId="0" fontId="18" fillId="3" borderId="1" xfId="0" applyFont="1" applyFill="1" applyBorder="1"/>
    <xf numFmtId="0" fontId="18" fillId="0" borderId="7" xfId="0" applyFont="1" applyBorder="1"/>
    <xf numFmtId="0" fontId="22" fillId="0" borderId="8" xfId="0" applyFont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wrapText="1"/>
    </xf>
    <xf numFmtId="0" fontId="18" fillId="2" borderId="5" xfId="0" applyFont="1" applyFill="1" applyBorder="1"/>
    <xf numFmtId="0" fontId="18" fillId="2" borderId="3" xfId="0" applyFont="1" applyFill="1" applyBorder="1"/>
    <xf numFmtId="164" fontId="22" fillId="2" borderId="3" xfId="0" applyNumberFormat="1" applyFont="1" applyFill="1" applyBorder="1"/>
    <xf numFmtId="0" fontId="0" fillId="0" borderId="0" xfId="0" applyBorder="1"/>
    <xf numFmtId="0" fontId="31" fillId="0" borderId="1" xfId="0" applyFont="1" applyFill="1" applyBorder="1" applyAlignment="1">
      <alignment horizontal="center"/>
    </xf>
    <xf numFmtId="0" fontId="23" fillId="0" borderId="7" xfId="0" applyFont="1" applyBorder="1"/>
    <xf numFmtId="0" fontId="25" fillId="0" borderId="6" xfId="0" applyFont="1" applyBorder="1"/>
    <xf numFmtId="0" fontId="23" fillId="0" borderId="6" xfId="0" applyFont="1" applyBorder="1"/>
    <xf numFmtId="164" fontId="31" fillId="0" borderId="2" xfId="0" applyNumberFormat="1" applyFont="1" applyFill="1" applyBorder="1" applyAlignment="1">
      <alignment horizontal="center"/>
    </xf>
    <xf numFmtId="0" fontId="25" fillId="0" borderId="5" xfId="0" applyFont="1" applyBorder="1"/>
    <xf numFmtId="3" fontId="32" fillId="0" borderId="3" xfId="0" applyNumberFormat="1" applyFont="1" applyFill="1" applyBorder="1"/>
    <xf numFmtId="9" fontId="32" fillId="0" borderId="3" xfId="2" applyNumberFormat="1" applyFont="1" applyFill="1" applyBorder="1"/>
    <xf numFmtId="9" fontId="32" fillId="0" borderId="4" xfId="2" applyNumberFormat="1" applyFont="1" applyFill="1" applyBorder="1"/>
    <xf numFmtId="3" fontId="46" fillId="0" borderId="3" xfId="0" applyNumberFormat="1" applyFont="1" applyBorder="1"/>
    <xf numFmtId="9" fontId="46" fillId="0" borderId="3" xfId="0" applyNumberFormat="1" applyFont="1" applyBorder="1"/>
    <xf numFmtId="0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  <xf numFmtId="9" fontId="1" fillId="0" borderId="1" xfId="2" applyNumberFormat="1" applyFont="1" applyBorder="1"/>
    <xf numFmtId="9" fontId="1" fillId="0" borderId="2" xfId="0" applyNumberFormat="1" applyFont="1" applyBorder="1"/>
    <xf numFmtId="9" fontId="1" fillId="0" borderId="3" xfId="0" applyNumberFormat="1" applyFont="1" applyBorder="1"/>
    <xf numFmtId="9" fontId="1" fillId="0" borderId="3" xfId="2" applyFont="1" applyBorder="1"/>
    <xf numFmtId="9" fontId="1" fillId="0" borderId="3" xfId="2" applyNumberFormat="1" applyFont="1" applyBorder="1"/>
    <xf numFmtId="9" fontId="1" fillId="0" borderId="4" xfId="0" applyNumberFormat="1" applyFont="1" applyBorder="1"/>
    <xf numFmtId="0" fontId="46" fillId="0" borderId="7" xfId="0" applyFont="1" applyBorder="1"/>
    <xf numFmtId="0" fontId="46" fillId="0" borderId="6" xfId="0" applyFont="1" applyBorder="1"/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3" fontId="46" fillId="0" borderId="1" xfId="0" applyNumberFormat="1" applyFont="1" applyBorder="1"/>
    <xf numFmtId="9" fontId="46" fillId="0" borderId="1" xfId="0" applyNumberFormat="1" applyFont="1" applyBorder="1"/>
    <xf numFmtId="0" fontId="46" fillId="0" borderId="5" xfId="0" applyFont="1" applyBorder="1"/>
    <xf numFmtId="3" fontId="46" fillId="0" borderId="3" xfId="0" applyNumberFormat="1" applyFont="1" applyFill="1" applyBorder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48" fillId="0" borderId="0" xfId="0" applyFont="1"/>
    <xf numFmtId="0" fontId="50" fillId="0" borderId="0" xfId="0" applyFont="1"/>
    <xf numFmtId="164" fontId="50" fillId="0" borderId="0" xfId="0" applyNumberFormat="1" applyFont="1"/>
    <xf numFmtId="0" fontId="3" fillId="0" borderId="0" xfId="0" applyFont="1" applyFill="1"/>
    <xf numFmtId="0" fontId="32" fillId="0" borderId="0" xfId="0" applyFont="1"/>
    <xf numFmtId="164" fontId="32" fillId="0" borderId="0" xfId="0" applyNumberFormat="1" applyFont="1"/>
    <xf numFmtId="164" fontId="31" fillId="0" borderId="1" xfId="0" applyNumberFormat="1" applyFont="1" applyFill="1" applyBorder="1" applyAlignment="1">
      <alignment horizontal="center"/>
    </xf>
    <xf numFmtId="0" fontId="51" fillId="0" borderId="0" xfId="0" applyFont="1"/>
    <xf numFmtId="0" fontId="31" fillId="0" borderId="0" xfId="0" applyFont="1"/>
    <xf numFmtId="0" fontId="0" fillId="0" borderId="0" xfId="0" applyFont="1"/>
    <xf numFmtId="0" fontId="52" fillId="0" borderId="0" xfId="0" applyFont="1"/>
    <xf numFmtId="0" fontId="31" fillId="0" borderId="0" xfId="0" applyFont="1" applyBorder="1"/>
    <xf numFmtId="9" fontId="0" fillId="0" borderId="0" xfId="0" applyNumberFormat="1" applyFont="1" applyBorder="1"/>
    <xf numFmtId="0" fontId="12" fillId="5" borderId="0" xfId="0" applyFont="1" applyFill="1"/>
    <xf numFmtId="0" fontId="17" fillId="5" borderId="0" xfId="0" applyFont="1" applyFill="1"/>
    <xf numFmtId="0" fontId="10" fillId="5" borderId="0" xfId="0" applyFont="1" applyFill="1"/>
    <xf numFmtId="0" fontId="53" fillId="0" borderId="0" xfId="0" applyFont="1"/>
    <xf numFmtId="0" fontId="0" fillId="0" borderId="1" xfId="0" applyBorder="1"/>
    <xf numFmtId="0" fontId="16" fillId="0" borderId="1" xfId="0" applyFont="1" applyBorder="1" applyAlignment="1">
      <alignment wrapText="1"/>
    </xf>
    <xf numFmtId="164" fontId="16" fillId="3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/>
    <xf numFmtId="0" fontId="14" fillId="0" borderId="7" xfId="0" applyFont="1" applyFill="1" applyBorder="1"/>
    <xf numFmtId="0" fontId="18" fillId="0" borderId="8" xfId="0" applyFont="1" applyFill="1" applyBorder="1"/>
    <xf numFmtId="0" fontId="16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/>
    <xf numFmtId="0" fontId="18" fillId="0" borderId="3" xfId="0" applyFont="1" applyFill="1" applyBorder="1"/>
    <xf numFmtId="3" fontId="14" fillId="2" borderId="3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164" fontId="16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/>
    <xf numFmtId="0" fontId="57" fillId="0" borderId="0" xfId="0" applyFont="1" applyAlignment="1"/>
    <xf numFmtId="0" fontId="31" fillId="0" borderId="0" xfId="0" applyFont="1" applyAlignment="1"/>
    <xf numFmtId="164" fontId="23" fillId="0" borderId="2" xfId="2" applyNumberFormat="1" applyFont="1" applyFill="1" applyBorder="1"/>
    <xf numFmtId="3" fontId="59" fillId="0" borderId="1" xfId="0" applyNumberFormat="1" applyFont="1" applyFill="1" applyBorder="1"/>
    <xf numFmtId="9" fontId="47" fillId="0" borderId="2" xfId="2" applyNumberFormat="1" applyFont="1" applyFill="1" applyBorder="1"/>
    <xf numFmtId="0" fontId="49" fillId="0" borderId="0" xfId="0" applyFont="1" applyAlignment="1">
      <alignment horizontal="left"/>
    </xf>
    <xf numFmtId="0" fontId="60" fillId="0" borderId="1" xfId="0" applyNumberFormat="1" applyFont="1" applyBorder="1"/>
    <xf numFmtId="3" fontId="38" fillId="0" borderId="1" xfId="0" applyNumberFormat="1" applyFont="1" applyFill="1" applyBorder="1"/>
    <xf numFmtId="9" fontId="38" fillId="0" borderId="1" xfId="2" applyNumberFormat="1" applyFont="1" applyFill="1" applyBorder="1"/>
    <xf numFmtId="0" fontId="61" fillId="0" borderId="0" xfId="0" applyFont="1" applyBorder="1" applyAlignment="1">
      <alignment horizontal="left"/>
    </xf>
    <xf numFmtId="0" fontId="61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1" xfId="0" applyFont="1" applyBorder="1"/>
    <xf numFmtId="164" fontId="23" fillId="0" borderId="4" xfId="2" applyNumberFormat="1" applyFont="1" applyFill="1" applyBorder="1"/>
    <xf numFmtId="164" fontId="16" fillId="3" borderId="10" xfId="0" applyNumberFormat="1" applyFont="1" applyFill="1" applyBorder="1" applyAlignment="1">
      <alignment wrapText="1"/>
    </xf>
    <xf numFmtId="9" fontId="23" fillId="0" borderId="3" xfId="2" applyNumberFormat="1" applyFont="1" applyFill="1" applyBorder="1"/>
    <xf numFmtId="3" fontId="23" fillId="0" borderId="3" xfId="0" applyNumberFormat="1" applyFont="1" applyFill="1" applyBorder="1"/>
    <xf numFmtId="0" fontId="30" fillId="0" borderId="0" xfId="0" applyFont="1" applyBorder="1"/>
    <xf numFmtId="0" fontId="30" fillId="0" borderId="7" xfId="0" applyFont="1" applyBorder="1"/>
    <xf numFmtId="0" fontId="54" fillId="0" borderId="6" xfId="0" applyFont="1" applyBorder="1"/>
    <xf numFmtId="0" fontId="55" fillId="0" borderId="6" xfId="0" applyFont="1" applyBorder="1"/>
    <xf numFmtId="164" fontId="54" fillId="0" borderId="1" xfId="0" applyNumberFormat="1" applyFont="1" applyBorder="1" applyAlignment="1">
      <alignment horizontal="center"/>
    </xf>
    <xf numFmtId="164" fontId="54" fillId="0" borderId="2" xfId="0" applyNumberFormat="1" applyFont="1" applyBorder="1" applyAlignment="1">
      <alignment horizontal="center"/>
    </xf>
    <xf numFmtId="3" fontId="55" fillId="0" borderId="1" xfId="0" applyNumberFormat="1" applyFont="1" applyBorder="1"/>
    <xf numFmtId="164" fontId="55" fillId="0" borderId="2" xfId="0" applyNumberFormat="1" applyFont="1" applyBorder="1"/>
    <xf numFmtId="3" fontId="30" fillId="0" borderId="0" xfId="0" applyNumberFormat="1" applyFont="1"/>
    <xf numFmtId="3" fontId="55" fillId="0" borderId="13" xfId="0" applyNumberFormat="1" applyFont="1" applyBorder="1"/>
    <xf numFmtId="164" fontId="55" fillId="0" borderId="14" xfId="0" applyNumberFormat="1" applyFont="1" applyBorder="1"/>
    <xf numFmtId="9" fontId="0" fillId="0" borderId="0" xfId="0" applyNumberFormat="1"/>
    <xf numFmtId="3" fontId="55" fillId="6" borderId="1" xfId="0" applyNumberFormat="1" applyFont="1" applyFill="1" applyBorder="1"/>
    <xf numFmtId="3" fontId="0" fillId="0" borderId="0" xfId="0" applyNumberFormat="1"/>
    <xf numFmtId="0" fontId="58" fillId="5" borderId="10" xfId="0" applyFont="1" applyFill="1" applyBorder="1"/>
    <xf numFmtId="164" fontId="55" fillId="5" borderId="15" xfId="0" applyNumberFormat="1" applyFont="1" applyFill="1" applyBorder="1"/>
    <xf numFmtId="0" fontId="54" fillId="0" borderId="5" xfId="0" applyFont="1" applyBorder="1"/>
    <xf numFmtId="3" fontId="54" fillId="0" borderId="3" xfId="0" applyNumberFormat="1" applyFont="1" applyBorder="1"/>
    <xf numFmtId="164" fontId="54" fillId="0" borderId="3" xfId="0" applyNumberFormat="1" applyFont="1" applyBorder="1"/>
    <xf numFmtId="3" fontId="55" fillId="5" borderId="3" xfId="0" applyNumberFormat="1" applyFont="1" applyFill="1" applyBorder="1"/>
    <xf numFmtId="164" fontId="54" fillId="0" borderId="4" xfId="0" applyNumberFormat="1" applyFont="1" applyBorder="1"/>
    <xf numFmtId="0" fontId="27" fillId="0" borderId="0" xfId="0" applyFont="1" applyBorder="1" applyAlignment="1">
      <alignment horizontal="center"/>
    </xf>
    <xf numFmtId="0" fontId="55" fillId="0" borderId="16" xfId="0" applyFont="1" applyBorder="1"/>
    <xf numFmtId="0" fontId="55" fillId="6" borderId="6" xfId="0" applyFont="1" applyFill="1" applyBorder="1"/>
    <xf numFmtId="164" fontId="55" fillId="6" borderId="2" xfId="0" applyNumberFormat="1" applyFont="1" applyFill="1" applyBorder="1"/>
    <xf numFmtId="0" fontId="55" fillId="5" borderId="6" xfId="0" applyFont="1" applyFill="1" applyBorder="1"/>
    <xf numFmtId="9" fontId="54" fillId="0" borderId="3" xfId="0" applyNumberFormat="1" applyFont="1" applyBorder="1"/>
    <xf numFmtId="1" fontId="56" fillId="0" borderId="3" xfId="0" applyNumberFormat="1" applyFont="1" applyBorder="1"/>
    <xf numFmtId="9" fontId="55" fillId="0" borderId="1" xfId="0" applyNumberFormat="1" applyFont="1" applyBorder="1"/>
    <xf numFmtId="164" fontId="55" fillId="0" borderId="1" xfId="0" applyNumberFormat="1" applyFont="1" applyBorder="1"/>
    <xf numFmtId="164" fontId="55" fillId="0" borderId="13" xfId="0" applyNumberFormat="1" applyFont="1" applyBorder="1"/>
    <xf numFmtId="9" fontId="55" fillId="6" borderId="1" xfId="0" applyNumberFormat="1" applyFont="1" applyFill="1" applyBorder="1"/>
    <xf numFmtId="164" fontId="55" fillId="6" borderId="1" xfId="0" applyNumberFormat="1" applyFont="1" applyFill="1" applyBorder="1"/>
    <xf numFmtId="9" fontId="55" fillId="5" borderId="1" xfId="0" applyNumberFormat="1" applyFont="1" applyFill="1" applyBorder="1"/>
    <xf numFmtId="3" fontId="55" fillId="5" borderId="10" xfId="0" applyNumberFormat="1" applyFont="1" applyFill="1" applyBorder="1"/>
    <xf numFmtId="164" fontId="55" fillId="5" borderId="10" xfId="0" applyNumberFormat="1" applyFont="1" applyFill="1" applyBorder="1"/>
    <xf numFmtId="3" fontId="18" fillId="0" borderId="3" xfId="0" applyNumberFormat="1" applyFont="1" applyFill="1" applyBorder="1"/>
    <xf numFmtId="9" fontId="18" fillId="0" borderId="3" xfId="2" applyNumberFormat="1" applyFont="1" applyFill="1" applyBorder="1"/>
    <xf numFmtId="9" fontId="18" fillId="0" borderId="4" xfId="2" applyNumberFormat="1" applyFont="1" applyFill="1" applyBorder="1"/>
    <xf numFmtId="0" fontId="27" fillId="0" borderId="1" xfId="0" applyFont="1" applyBorder="1"/>
    <xf numFmtId="0" fontId="30" fillId="0" borderId="1" xfId="0" applyFont="1" applyBorder="1"/>
    <xf numFmtId="0" fontId="27" fillId="0" borderId="7" xfId="0" applyFont="1" applyBorder="1"/>
    <xf numFmtId="0" fontId="29" fillId="0" borderId="8" xfId="0" applyFont="1" applyBorder="1"/>
    <xf numFmtId="0" fontId="28" fillId="0" borderId="8" xfId="0" applyFont="1" applyBorder="1"/>
    <xf numFmtId="164" fontId="29" fillId="0" borderId="9" xfId="0" applyNumberFormat="1" applyFont="1" applyBorder="1"/>
    <xf numFmtId="0" fontId="27" fillId="0" borderId="6" xfId="0" applyFont="1" applyBorder="1"/>
    <xf numFmtId="164" fontId="27" fillId="0" borderId="2" xfId="0" applyNumberFormat="1" applyFont="1" applyBorder="1"/>
    <xf numFmtId="0" fontId="54" fillId="0" borderId="1" xfId="0" applyFont="1" applyBorder="1" applyAlignment="1">
      <alignment horizontal="center"/>
    </xf>
    <xf numFmtId="3" fontId="30" fillId="0" borderId="1" xfId="0" applyNumberFormat="1" applyFont="1" applyBorder="1"/>
    <xf numFmtId="3" fontId="30" fillId="0" borderId="1" xfId="0" applyNumberFormat="1" applyFont="1" applyFill="1" applyBorder="1"/>
    <xf numFmtId="3" fontId="30" fillId="6" borderId="1" xfId="0" applyNumberFormat="1" applyFont="1" applyFill="1" applyBorder="1"/>
    <xf numFmtId="0" fontId="62" fillId="0" borderId="1" xfId="0" applyFont="1" applyBorder="1"/>
    <xf numFmtId="0" fontId="19" fillId="0" borderId="0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9" fontId="55" fillId="0" borderId="13" xfId="0" applyNumberFormat="1" applyFont="1" applyBorder="1"/>
    <xf numFmtId="3" fontId="0" fillId="6" borderId="1" xfId="0" applyNumberFormat="1" applyFill="1" applyBorder="1"/>
    <xf numFmtId="0" fontId="63" fillId="0" borderId="1" xfId="0" applyFont="1" applyBorder="1"/>
    <xf numFmtId="9" fontId="55" fillId="5" borderId="10" xfId="0" applyNumberFormat="1" applyFont="1" applyFill="1" applyBorder="1"/>
    <xf numFmtId="0" fontId="34" fillId="4" borderId="1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8" fillId="0" borderId="8" xfId="0" applyFont="1" applyFill="1" applyBorder="1" applyAlignment="1"/>
    <xf numFmtId="0" fontId="18" fillId="0" borderId="8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0" xfId="0" applyNumberFormat="1" applyBorder="1"/>
    <xf numFmtId="0" fontId="11" fillId="0" borderId="10" xfId="0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0" fontId="19" fillId="0" borderId="13" xfId="0" applyFont="1" applyBorder="1"/>
    <xf numFmtId="0" fontId="35" fillId="7" borderId="5" xfId="0" applyFont="1" applyFill="1" applyBorder="1"/>
    <xf numFmtId="0" fontId="14" fillId="8" borderId="3" xfId="0" applyNumberFormat="1" applyFont="1" applyFill="1" applyBorder="1"/>
    <xf numFmtId="9" fontId="32" fillId="7" borderId="3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zoomScale="97" zoomScaleNormal="97" workbookViewId="0">
      <selection activeCell="V24" sqref="V24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7" t="s">
        <v>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>
      <c r="A3" s="94"/>
      <c r="B3" s="94"/>
      <c r="C3" s="94"/>
      <c r="D3" s="94"/>
      <c r="E3" s="94"/>
      <c r="F3" s="94"/>
      <c r="G3" s="94"/>
      <c r="H3" s="95"/>
      <c r="I3" s="94"/>
      <c r="J3" s="94"/>
      <c r="K3" s="94"/>
      <c r="L3" s="94"/>
      <c r="M3" s="94"/>
      <c r="N3" s="94"/>
      <c r="O3" s="94"/>
      <c r="P3" s="94"/>
      <c r="Q3" s="94"/>
    </row>
    <row r="4" spans="1:18" s="19" customFormat="1" ht="9.75" customHeight="1">
      <c r="H4" s="29"/>
    </row>
    <row r="5" spans="1:18">
      <c r="A5" s="19"/>
      <c r="B5" s="104" t="s">
        <v>137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8" ht="15.75" thickBot="1">
      <c r="A6" s="19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8">
      <c r="A7" s="19"/>
      <c r="B7" s="86"/>
      <c r="C7" s="218" t="s">
        <v>65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107"/>
      <c r="P7" s="106"/>
      <c r="Q7" s="105"/>
      <c r="R7" s="106" t="s">
        <v>78</v>
      </c>
    </row>
    <row r="8" spans="1:18">
      <c r="A8" s="19"/>
      <c r="B8" s="87" t="s">
        <v>76</v>
      </c>
      <c r="C8" s="222" t="s">
        <v>14</v>
      </c>
      <c r="D8" s="222"/>
      <c r="E8" s="222" t="s">
        <v>79</v>
      </c>
      <c r="F8" s="222"/>
      <c r="G8" s="222" t="s">
        <v>50</v>
      </c>
      <c r="H8" s="222"/>
      <c r="I8" s="222" t="s">
        <v>16</v>
      </c>
      <c r="J8" s="222"/>
      <c r="K8" s="222" t="s">
        <v>17</v>
      </c>
      <c r="L8" s="222"/>
      <c r="M8" s="222" t="s">
        <v>18</v>
      </c>
      <c r="N8" s="223"/>
      <c r="O8" s="107"/>
      <c r="P8" s="105"/>
      <c r="Q8" s="105"/>
    </row>
    <row r="9" spans="1:18">
      <c r="A9" s="19"/>
      <c r="B9" s="87"/>
      <c r="C9" s="88" t="s">
        <v>67</v>
      </c>
      <c r="D9" s="88" t="s">
        <v>23</v>
      </c>
      <c r="E9" s="88" t="s">
        <v>67</v>
      </c>
      <c r="F9" s="88" t="s">
        <v>23</v>
      </c>
      <c r="G9" s="88" t="s">
        <v>67</v>
      </c>
      <c r="H9" s="88" t="s">
        <v>23</v>
      </c>
      <c r="I9" s="88" t="s">
        <v>67</v>
      </c>
      <c r="J9" s="88" t="s">
        <v>23</v>
      </c>
      <c r="K9" s="88" t="s">
        <v>67</v>
      </c>
      <c r="L9" s="88" t="s">
        <v>23</v>
      </c>
      <c r="M9" s="88" t="s">
        <v>67</v>
      </c>
      <c r="N9" s="89" t="s">
        <v>23</v>
      </c>
      <c r="O9" s="107"/>
      <c r="P9" s="105"/>
      <c r="Q9" s="105"/>
    </row>
    <row r="10" spans="1:18">
      <c r="A10" s="19"/>
      <c r="B10" s="87" t="s">
        <v>77</v>
      </c>
      <c r="C10" s="90">
        <f>E10+G10+I10+K10+M10</f>
        <v>1577</v>
      </c>
      <c r="D10" s="91">
        <f t="shared" ref="D10:D15" si="0">C10/$C$15</f>
        <v>6.0158693827725644E-2</v>
      </c>
      <c r="E10" s="113">
        <v>416</v>
      </c>
      <c r="F10" s="91">
        <f t="shared" ref="F10:F15" si="1">E10/$E$15</f>
        <v>6.9998317348140673E-2</v>
      </c>
      <c r="G10" s="113">
        <v>307</v>
      </c>
      <c r="H10" s="78">
        <f t="shared" ref="H10:H15" si="2">G10/$G$15</f>
        <v>6.9253327317843449E-2</v>
      </c>
      <c r="I10" s="113">
        <v>216</v>
      </c>
      <c r="J10" s="79">
        <f t="shared" ref="J10:J15" si="3">I10/$I$15</f>
        <v>3.3108522378908642E-2</v>
      </c>
      <c r="K10" s="113">
        <v>432</v>
      </c>
      <c r="L10" s="80">
        <f t="shared" ref="L10:L15" si="4">K10/$K$15</f>
        <v>8.331726133076181E-2</v>
      </c>
      <c r="M10" s="113">
        <v>206</v>
      </c>
      <c r="N10" s="81">
        <f t="shared" ref="N10:N15" si="5">M10/$M$15</f>
        <v>4.9891014773552921E-2</v>
      </c>
      <c r="O10" s="108"/>
      <c r="P10" s="105"/>
      <c r="Q10" s="105"/>
    </row>
    <row r="11" spans="1:18">
      <c r="A11" s="19"/>
      <c r="B11" s="87" t="s">
        <v>80</v>
      </c>
      <c r="C11" s="90">
        <f>E11+G11+I11+K11+M11</f>
        <v>13598</v>
      </c>
      <c r="D11" s="91">
        <f t="shared" si="0"/>
        <v>0.5187304493781949</v>
      </c>
      <c r="E11" s="113">
        <v>1668</v>
      </c>
      <c r="F11" s="91">
        <f t="shared" si="1"/>
        <v>0.28066633013629483</v>
      </c>
      <c r="G11" s="113">
        <v>2382</v>
      </c>
      <c r="H11" s="78">
        <f t="shared" si="2"/>
        <v>0.53733363410782764</v>
      </c>
      <c r="I11" s="113">
        <v>5356</v>
      </c>
      <c r="J11" s="79">
        <f t="shared" si="3"/>
        <v>0.82096873083997546</v>
      </c>
      <c r="K11" s="113">
        <v>1729</v>
      </c>
      <c r="L11" s="80">
        <f t="shared" si="4"/>
        <v>0.33346190935390552</v>
      </c>
      <c r="M11" s="113">
        <v>2463</v>
      </c>
      <c r="N11" s="81">
        <f t="shared" si="5"/>
        <v>0.59651247275369335</v>
      </c>
      <c r="O11" s="108"/>
      <c r="P11" s="105"/>
      <c r="Q11" s="105"/>
    </row>
    <row r="12" spans="1:18">
      <c r="A12" s="19"/>
      <c r="B12" s="87" t="s">
        <v>81</v>
      </c>
      <c r="C12" s="90">
        <f>E12+G12+I12+K12+M12</f>
        <v>4855</v>
      </c>
      <c r="D12" s="91">
        <f t="shared" si="0"/>
        <v>0.18520637827115283</v>
      </c>
      <c r="E12" s="113">
        <v>1273</v>
      </c>
      <c r="F12" s="91">
        <f t="shared" si="1"/>
        <v>0.21420158169274778</v>
      </c>
      <c r="G12" s="113">
        <v>822</v>
      </c>
      <c r="H12" s="78">
        <f t="shared" si="2"/>
        <v>0.18542747575005639</v>
      </c>
      <c r="I12" s="113">
        <v>817</v>
      </c>
      <c r="J12" s="79">
        <f t="shared" si="3"/>
        <v>0.12522992029429797</v>
      </c>
      <c r="K12" s="113">
        <v>1142</v>
      </c>
      <c r="L12" s="80">
        <f t="shared" si="4"/>
        <v>0.22025072324011571</v>
      </c>
      <c r="M12" s="113">
        <v>801</v>
      </c>
      <c r="N12" s="81">
        <f t="shared" si="5"/>
        <v>0.19399370307580527</v>
      </c>
      <c r="O12" s="108"/>
      <c r="P12" s="105"/>
      <c r="Q12" s="105"/>
    </row>
    <row r="13" spans="1:18">
      <c r="A13" s="19"/>
      <c r="B13" s="87" t="s">
        <v>82</v>
      </c>
      <c r="C13" s="90">
        <f>E13+G13+I13+K13+M13</f>
        <v>2730</v>
      </c>
      <c r="D13" s="91">
        <f t="shared" si="0"/>
        <v>0.10414282444495308</v>
      </c>
      <c r="E13" s="113">
        <v>1051</v>
      </c>
      <c r="F13" s="91">
        <f t="shared" si="1"/>
        <v>0.176846710415615</v>
      </c>
      <c r="G13" s="113">
        <v>457</v>
      </c>
      <c r="H13" s="78">
        <f t="shared" si="2"/>
        <v>0.1030904579291676</v>
      </c>
      <c r="I13" s="113">
        <v>83</v>
      </c>
      <c r="J13" s="79">
        <f t="shared" si="3"/>
        <v>1.2722256284488044E-2</v>
      </c>
      <c r="K13" s="113">
        <v>861</v>
      </c>
      <c r="L13" s="80">
        <f t="shared" si="4"/>
        <v>0.16605593056894888</v>
      </c>
      <c r="M13" s="113">
        <v>278</v>
      </c>
      <c r="N13" s="81">
        <f t="shared" si="5"/>
        <v>6.7328651005085977E-2</v>
      </c>
      <c r="O13" s="108"/>
      <c r="P13" s="105"/>
      <c r="Q13" s="105"/>
    </row>
    <row r="14" spans="1:18">
      <c r="A14" s="19"/>
      <c r="B14" s="87" t="s">
        <v>83</v>
      </c>
      <c r="C14" s="90">
        <f>E14+G14+I14+K14+M14</f>
        <v>3454</v>
      </c>
      <c r="D14" s="91">
        <f t="shared" si="0"/>
        <v>0.13176165407797361</v>
      </c>
      <c r="E14" s="113">
        <v>1535</v>
      </c>
      <c r="F14" s="91">
        <f t="shared" si="1"/>
        <v>0.25828706040720173</v>
      </c>
      <c r="G14" s="113">
        <v>465</v>
      </c>
      <c r="H14" s="78">
        <f t="shared" si="2"/>
        <v>0.1048951048951049</v>
      </c>
      <c r="I14" s="113">
        <v>52</v>
      </c>
      <c r="J14" s="79">
        <f t="shared" si="3"/>
        <v>7.9705702023298592E-3</v>
      </c>
      <c r="K14" s="113">
        <v>1021</v>
      </c>
      <c r="L14" s="80">
        <f t="shared" si="4"/>
        <v>0.19691417550626808</v>
      </c>
      <c r="M14" s="113">
        <v>381</v>
      </c>
      <c r="N14" s="81">
        <f t="shared" si="5"/>
        <v>9.227415839186244E-2</v>
      </c>
      <c r="O14" s="108"/>
      <c r="P14" s="105"/>
      <c r="Q14" s="105"/>
    </row>
    <row r="15" spans="1:18" ht="15.75" thickBot="1">
      <c r="A15" s="19"/>
      <c r="B15" s="92" t="s">
        <v>19</v>
      </c>
      <c r="C15" s="93">
        <f>SUM(C10:C14)</f>
        <v>26214</v>
      </c>
      <c r="D15" s="76">
        <f t="shared" si="0"/>
        <v>1</v>
      </c>
      <c r="E15" s="75">
        <f>SUM(E10:E14)</f>
        <v>5943</v>
      </c>
      <c r="F15" s="76">
        <f t="shared" si="1"/>
        <v>1</v>
      </c>
      <c r="G15" s="75">
        <f>SUM(G10:G14)</f>
        <v>4433</v>
      </c>
      <c r="H15" s="82">
        <f t="shared" si="2"/>
        <v>1</v>
      </c>
      <c r="I15" s="75">
        <f>SUM(I10:I14)</f>
        <v>6524</v>
      </c>
      <c r="J15" s="83">
        <f t="shared" si="3"/>
        <v>1</v>
      </c>
      <c r="K15" s="75">
        <f>SUM(K10:K14)</f>
        <v>5185</v>
      </c>
      <c r="L15" s="84">
        <f t="shared" si="4"/>
        <v>1</v>
      </c>
      <c r="M15" s="75">
        <f>SUM(M10:M14)</f>
        <v>4129</v>
      </c>
      <c r="N15" s="85">
        <f t="shared" si="5"/>
        <v>1</v>
      </c>
      <c r="O15" s="105"/>
      <c r="P15" s="105"/>
      <c r="Q15" s="105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33">
      <c r="A17"/>
      <c r="B17" s="137" t="s">
        <v>99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8"/>
      <c r="N17" s="19"/>
      <c r="O17" s="19"/>
      <c r="P17" s="19"/>
      <c r="Q17" s="19"/>
      <c r="R17" s="8" t="s">
        <v>84</v>
      </c>
    </row>
    <row r="18" spans="1:33" ht="15.75" thickBot="1">
      <c r="A18"/>
      <c r="B18" s="137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38"/>
      <c r="N18" s="19"/>
      <c r="O18" s="19"/>
      <c r="P18" s="19"/>
      <c r="Q18" s="19"/>
    </row>
    <row r="19" spans="1:33">
      <c r="A19" s="38"/>
      <c r="B19" s="155"/>
      <c r="C19" s="224" t="s">
        <v>131</v>
      </c>
      <c r="D19" s="224"/>
      <c r="E19" s="224" t="s">
        <v>138</v>
      </c>
      <c r="F19" s="224"/>
      <c r="G19" s="224"/>
      <c r="H19" s="224"/>
      <c r="I19" s="224"/>
      <c r="J19" s="224"/>
      <c r="K19" s="225"/>
      <c r="L19" s="2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>
      <c r="A20" s="38"/>
      <c r="B20" s="156" t="s">
        <v>76</v>
      </c>
      <c r="C20" s="228">
        <v>2019</v>
      </c>
      <c r="D20" s="228"/>
      <c r="E20" s="228">
        <v>2019</v>
      </c>
      <c r="F20" s="228"/>
      <c r="G20" s="228">
        <v>2020</v>
      </c>
      <c r="H20" s="228"/>
      <c r="I20" s="228" t="s">
        <v>105</v>
      </c>
      <c r="J20" s="228"/>
      <c r="K20" s="228" t="s">
        <v>52</v>
      </c>
      <c r="L20" s="229"/>
      <c r="M20" s="38"/>
      <c r="N20" s="38"/>
      <c r="O20" s="227"/>
      <c r="P20" s="227"/>
      <c r="Q20"/>
      <c r="R2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3" ht="15.75">
      <c r="A21" s="38"/>
      <c r="B21" s="157"/>
      <c r="C21" s="201" t="s">
        <v>67</v>
      </c>
      <c r="D21" s="158" t="s">
        <v>23</v>
      </c>
      <c r="E21" s="201" t="s">
        <v>67</v>
      </c>
      <c r="F21" s="158" t="s">
        <v>23</v>
      </c>
      <c r="G21" s="201" t="s">
        <v>67</v>
      </c>
      <c r="H21" s="158" t="s">
        <v>23</v>
      </c>
      <c r="I21" s="201" t="s">
        <v>67</v>
      </c>
      <c r="J21" s="158" t="s">
        <v>23</v>
      </c>
      <c r="K21" s="201" t="s">
        <v>67</v>
      </c>
      <c r="L21" s="159" t="s">
        <v>23</v>
      </c>
      <c r="M21" s="38"/>
      <c r="N21"/>
      <c r="O21" s="145"/>
      <c r="P21"/>
      <c r="Q21"/>
      <c r="R2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3" ht="15.75">
      <c r="A22" s="38"/>
      <c r="B22" s="157" t="s">
        <v>77</v>
      </c>
      <c r="C22" s="202">
        <v>1263</v>
      </c>
      <c r="D22" s="182">
        <f>C22/C28</f>
        <v>4.9950563575242239E-2</v>
      </c>
      <c r="E22" s="207">
        <v>1918</v>
      </c>
      <c r="F22" s="182">
        <f>E22/E28</f>
        <v>6.1968918613291978E-2</v>
      </c>
      <c r="G22" s="207">
        <v>1577</v>
      </c>
      <c r="H22" s="182">
        <f>G22/G28</f>
        <v>6.0158693827725644E-2</v>
      </c>
      <c r="I22" s="160">
        <f>G22-E22</f>
        <v>-341</v>
      </c>
      <c r="J22" s="183">
        <f t="shared" ref="J22:J27" si="6">I22/E22</f>
        <v>-0.17778936392075079</v>
      </c>
      <c r="K22" s="160">
        <f>G22-C22</f>
        <v>314</v>
      </c>
      <c r="L22" s="161">
        <f t="shared" ref="L22:L27" si="7">K22/G22</f>
        <v>0.19911223842739378</v>
      </c>
      <c r="M22" s="38"/>
      <c r="N22"/>
      <c r="O22" s="146"/>
      <c r="P22"/>
      <c r="Q22"/>
      <c r="R2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3" ht="15.75">
      <c r="A23" s="38"/>
      <c r="B23" s="157" t="s">
        <v>106</v>
      </c>
      <c r="C23" s="203">
        <v>14549</v>
      </c>
      <c r="D23" s="182">
        <f>C23/C28</f>
        <v>0.57540043504053784</v>
      </c>
      <c r="E23" s="208">
        <v>14805</v>
      </c>
      <c r="F23" s="182">
        <f>E23/E28</f>
        <v>0.47833672579238151</v>
      </c>
      <c r="G23" s="208">
        <v>13598</v>
      </c>
      <c r="H23" s="182">
        <f>G23/G28</f>
        <v>0.5187304493781949</v>
      </c>
      <c r="I23" s="160">
        <f>G23-E23</f>
        <v>-1207</v>
      </c>
      <c r="J23" s="183">
        <f t="shared" si="6"/>
        <v>-8.1526511313745359E-2</v>
      </c>
      <c r="K23" s="160">
        <f t="shared" ref="K23:K28" si="8">G23-C23</f>
        <v>-951</v>
      </c>
      <c r="L23" s="161">
        <f t="shared" si="7"/>
        <v>-6.9936755405206649E-2</v>
      </c>
      <c r="M23" s="38"/>
      <c r="N23"/>
      <c r="O23" s="146"/>
      <c r="P23"/>
      <c r="Q23"/>
      <c r="R2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3" ht="15.75">
      <c r="A24" s="38"/>
      <c r="B24" s="157" t="s">
        <v>107</v>
      </c>
      <c r="C24" s="203">
        <v>3198</v>
      </c>
      <c r="D24" s="182">
        <f>C24/C28</f>
        <v>0.12647814910025706</v>
      </c>
      <c r="E24" s="208">
        <v>5719</v>
      </c>
      <c r="F24" s="182">
        <f>E24/E28</f>
        <v>0.18477593615715163</v>
      </c>
      <c r="G24" s="208">
        <v>4855</v>
      </c>
      <c r="H24" s="209">
        <f>G24/G28</f>
        <v>0.18520637827115283</v>
      </c>
      <c r="I24" s="163">
        <f>G24-E24</f>
        <v>-864</v>
      </c>
      <c r="J24" s="183">
        <f t="shared" si="6"/>
        <v>-0.15107536282566883</v>
      </c>
      <c r="K24" s="160">
        <f t="shared" si="8"/>
        <v>1657</v>
      </c>
      <c r="L24" s="161">
        <f t="shared" si="7"/>
        <v>0.34129763130792995</v>
      </c>
      <c r="M24" s="38"/>
      <c r="N24"/>
      <c r="O24" s="145"/>
      <c r="P24"/>
      <c r="Q24" s="162"/>
      <c r="R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.75">
      <c r="A25" s="38"/>
      <c r="B25" s="176" t="s">
        <v>108</v>
      </c>
      <c r="C25" s="203">
        <v>2797</v>
      </c>
      <c r="D25" s="182">
        <f>C25/C28</f>
        <v>0.11061894403796717</v>
      </c>
      <c r="E25" s="208">
        <v>3196</v>
      </c>
      <c r="F25" s="182">
        <f>E25/E28</f>
        <v>0.10325999159962522</v>
      </c>
      <c r="G25" s="208">
        <v>2730</v>
      </c>
      <c r="H25" s="182">
        <f>G25/G28</f>
        <v>0.10414282444495308</v>
      </c>
      <c r="I25" s="160">
        <f>G25-E25</f>
        <v>-466</v>
      </c>
      <c r="J25" s="184">
        <f t="shared" si="6"/>
        <v>-0.14580725907384232</v>
      </c>
      <c r="K25" s="163">
        <f t="shared" si="8"/>
        <v>-67</v>
      </c>
      <c r="L25" s="164">
        <f t="shared" si="7"/>
        <v>-2.4542124542124542E-2</v>
      </c>
      <c r="M25" s="38"/>
      <c r="N25"/>
      <c r="O25" s="145"/>
      <c r="P25"/>
      <c r="Q25" s="162"/>
      <c r="R2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65"/>
    </row>
    <row r="26" spans="1:33" ht="15.75">
      <c r="A26" s="38"/>
      <c r="B26" s="177" t="s">
        <v>109</v>
      </c>
      <c r="C26" s="204">
        <v>3478</v>
      </c>
      <c r="D26" s="185">
        <f>C26/C28</f>
        <v>0.13755190824599564</v>
      </c>
      <c r="E26" s="210">
        <v>5313</v>
      </c>
      <c r="F26" s="185">
        <f>E26/E28</f>
        <v>0.17165842783754967</v>
      </c>
      <c r="G26" s="210">
        <v>3454</v>
      </c>
      <c r="H26" s="185">
        <f>G26/G28</f>
        <v>0.13176165407797361</v>
      </c>
      <c r="I26" s="166">
        <f>G26-E26</f>
        <v>-1859</v>
      </c>
      <c r="J26" s="186">
        <f t="shared" si="6"/>
        <v>-0.34989648033126292</v>
      </c>
      <c r="K26" s="166">
        <f t="shared" si="8"/>
        <v>-24</v>
      </c>
      <c r="L26" s="178">
        <f t="shared" si="7"/>
        <v>-6.9484655471916618E-3</v>
      </c>
      <c r="M26" s="162"/>
      <c r="N26"/>
      <c r="O26" s="145"/>
      <c r="P26"/>
      <c r="Q26" s="162"/>
      <c r="R26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7"/>
    </row>
    <row r="27" spans="1:33" ht="15.75">
      <c r="A27" s="38"/>
      <c r="B27" s="179" t="s">
        <v>110</v>
      </c>
      <c r="C27" s="205">
        <f t="shared" ref="C27" si="9">C25+C26</f>
        <v>6275</v>
      </c>
      <c r="D27" s="187">
        <f>C27/C28</f>
        <v>0.24817085228396282</v>
      </c>
      <c r="E27" s="211">
        <f t="shared" ref="E27" si="10">E25+E26</f>
        <v>8509</v>
      </c>
      <c r="F27" s="187">
        <f>E27/E28</f>
        <v>0.27491841943717488</v>
      </c>
      <c r="G27" s="211">
        <v>6184</v>
      </c>
      <c r="H27" s="212">
        <f>G27/G28</f>
        <v>0.23590447852292667</v>
      </c>
      <c r="I27" s="188">
        <f>SUM(I25,I26)</f>
        <v>-2325</v>
      </c>
      <c r="J27" s="189">
        <f t="shared" si="6"/>
        <v>-0.2732400987190034</v>
      </c>
      <c r="K27" s="168">
        <f t="shared" ref="K27" si="11">K25+K26</f>
        <v>-91</v>
      </c>
      <c r="L27" s="169">
        <f t="shared" si="7"/>
        <v>-1.4715394566623545E-2</v>
      </c>
      <c r="M27" s="162"/>
      <c r="N27" s="162"/>
      <c r="O27"/>
      <c r="P27"/>
      <c r="Q27"/>
      <c r="R27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7"/>
    </row>
    <row r="28" spans="1:33" ht="15.75" thickBot="1">
      <c r="A28" s="38"/>
      <c r="B28" s="170" t="s">
        <v>111</v>
      </c>
      <c r="C28" s="171">
        <f>SUM(C22:C26)</f>
        <v>25285</v>
      </c>
      <c r="D28" s="180">
        <f>C28/C28</f>
        <v>1</v>
      </c>
      <c r="E28" s="171">
        <f>SUM(E22:E26)</f>
        <v>30951</v>
      </c>
      <c r="F28" s="180">
        <f>E28/E28</f>
        <v>1</v>
      </c>
      <c r="G28" s="181">
        <f>SUM(G22:G26)</f>
        <v>26214</v>
      </c>
      <c r="H28" s="180">
        <v>1</v>
      </c>
      <c r="I28" s="171">
        <f>SUM(I22,I23,I24,I27)</f>
        <v>-4737</v>
      </c>
      <c r="J28" s="172">
        <f>I28/E28</f>
        <v>-0.15304836677328681</v>
      </c>
      <c r="K28" s="173">
        <f t="shared" si="8"/>
        <v>929</v>
      </c>
      <c r="L28" s="174">
        <f>K28/G28</f>
        <v>3.5439078355077439E-2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3">
      <c r="A29"/>
      <c r="B29" s="137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38"/>
      <c r="N29" s="19"/>
      <c r="O29" s="19"/>
      <c r="P29" s="19"/>
      <c r="Q29" s="19"/>
    </row>
    <row r="30" spans="1:33" s="65" customFormat="1">
      <c r="A30" s="154"/>
      <c r="B30" s="15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</row>
    <row r="31" spans="1:33" hidden="1">
      <c r="A31"/>
      <c r="B31" s="137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38"/>
      <c r="N31" s="19"/>
      <c r="O31" s="19"/>
      <c r="P31" s="19"/>
      <c r="Q31" s="19"/>
    </row>
    <row r="32" spans="1:33">
      <c r="A32" s="96" t="s">
        <v>103</v>
      </c>
      <c r="B32" s="141"/>
      <c r="C32" s="97"/>
      <c r="D32" s="97"/>
      <c r="E32" s="97"/>
      <c r="F32" s="97"/>
      <c r="G32" s="97"/>
      <c r="H32" s="98"/>
      <c r="I32" s="97"/>
      <c r="J32" s="97"/>
      <c r="K32" s="97"/>
      <c r="L32" s="19"/>
      <c r="M32" s="19"/>
      <c r="N32" s="19"/>
      <c r="O32" s="19"/>
      <c r="P32" s="99"/>
      <c r="Q32" s="99"/>
      <c r="R32" s="26"/>
    </row>
    <row r="33" spans="1:18" ht="15.75" thickBot="1">
      <c r="A33" s="100"/>
      <c r="B33" s="20"/>
      <c r="C33" s="100"/>
      <c r="D33" s="100"/>
      <c r="E33" s="100"/>
      <c r="F33" s="100"/>
      <c r="G33" s="100"/>
      <c r="H33" s="101"/>
      <c r="I33" s="100"/>
      <c r="J33" s="97"/>
      <c r="K33" s="97"/>
      <c r="L33" s="19"/>
      <c r="M33" s="19"/>
      <c r="N33" s="19"/>
      <c r="O33" s="19"/>
      <c r="P33" s="99"/>
      <c r="Q33" s="99"/>
      <c r="R33" s="26"/>
    </row>
    <row r="34" spans="1:18">
      <c r="A34" s="20"/>
      <c r="B34" s="67"/>
      <c r="C34" s="220" t="s">
        <v>97</v>
      </c>
      <c r="D34" s="220"/>
      <c r="E34" s="220"/>
      <c r="F34" s="220"/>
      <c r="G34" s="220"/>
      <c r="H34" s="221"/>
      <c r="I34" s="20"/>
      <c r="J34" s="19"/>
      <c r="K34" s="19"/>
      <c r="L34" s="19"/>
      <c r="M34" s="19"/>
      <c r="N34" s="19"/>
      <c r="O34" s="19"/>
      <c r="P34" s="19"/>
      <c r="Q34" s="19"/>
      <c r="R34" s="112" t="s">
        <v>85</v>
      </c>
    </row>
    <row r="35" spans="1:18">
      <c r="A35" s="20"/>
      <c r="B35" s="68" t="s">
        <v>33</v>
      </c>
      <c r="C35" s="215" t="s">
        <v>132</v>
      </c>
      <c r="D35" s="215"/>
      <c r="E35" s="215" t="s">
        <v>139</v>
      </c>
      <c r="F35" s="215"/>
      <c r="G35" s="215" t="s">
        <v>52</v>
      </c>
      <c r="H35" s="216"/>
      <c r="I35" s="20"/>
      <c r="J35" s="19"/>
      <c r="K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102" t="s">
        <v>23</v>
      </c>
      <c r="E36" s="66" t="s">
        <v>34</v>
      </c>
      <c r="F36" s="102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49">
        <v>1559</v>
      </c>
      <c r="D37" s="50">
        <f>C37/C42</f>
        <v>0.4482461184588844</v>
      </c>
      <c r="E37" s="149">
        <v>1535</v>
      </c>
      <c r="F37" s="50">
        <f>E37/E42</f>
        <v>0.44441227562246671</v>
      </c>
      <c r="G37" s="51">
        <f>E37-C37</f>
        <v>-24</v>
      </c>
      <c r="H37" s="138">
        <f>G37/C41</f>
        <v>-6.1696658097686374E-2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49">
        <v>449</v>
      </c>
      <c r="D38" s="50">
        <f>C38/C42</f>
        <v>0.12909718228867165</v>
      </c>
      <c r="E38" s="149">
        <v>465</v>
      </c>
      <c r="F38" s="50">
        <f>E38/E42</f>
        <v>0.13462651997683844</v>
      </c>
      <c r="G38" s="51">
        <f t="shared" ref="G38:G42" si="12">E38-C38</f>
        <v>16</v>
      </c>
      <c r="H38" s="138">
        <f>G38/C42</f>
        <v>4.6003450258769408E-3</v>
      </c>
      <c r="I38" s="20"/>
      <c r="J38" s="19"/>
      <c r="K38" s="19"/>
      <c r="L38" s="19"/>
      <c r="M38" s="19"/>
      <c r="N38" s="103"/>
      <c r="O38" s="19"/>
      <c r="P38" s="19"/>
      <c r="Q38" s="19"/>
    </row>
    <row r="39" spans="1:18">
      <c r="A39" s="20"/>
      <c r="B39" s="69" t="s">
        <v>16</v>
      </c>
      <c r="C39" s="149">
        <v>50</v>
      </c>
      <c r="D39" s="50">
        <f>C39/C42</f>
        <v>1.437607820586544E-2</v>
      </c>
      <c r="E39" s="149">
        <v>52</v>
      </c>
      <c r="F39" s="50">
        <f>E39/E42</f>
        <v>1.5055008685581933E-2</v>
      </c>
      <c r="G39" s="51">
        <f t="shared" si="12"/>
        <v>2</v>
      </c>
      <c r="H39" s="138">
        <f>G39/C42</f>
        <v>5.750431282346176E-4</v>
      </c>
      <c r="I39" s="20"/>
      <c r="J39" s="19"/>
      <c r="K39" s="19"/>
      <c r="L39" s="19"/>
      <c r="M39" s="19"/>
      <c r="N39" s="103"/>
      <c r="O39" s="19"/>
      <c r="P39" s="19"/>
      <c r="Q39" s="19"/>
    </row>
    <row r="40" spans="1:18">
      <c r="A40" s="20"/>
      <c r="B40" s="69" t="s">
        <v>17</v>
      </c>
      <c r="C40" s="149">
        <v>1031</v>
      </c>
      <c r="D40" s="50">
        <f>C40/C42</f>
        <v>0.29643473260494535</v>
      </c>
      <c r="E40" s="149">
        <v>1021</v>
      </c>
      <c r="F40" s="50">
        <f>E40/E42</f>
        <v>0.29559930515344529</v>
      </c>
      <c r="G40" s="51">
        <f t="shared" si="12"/>
        <v>-10</v>
      </c>
      <c r="H40" s="138">
        <f>G40/C42</f>
        <v>-2.8752156411730881E-3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49">
        <v>389</v>
      </c>
      <c r="D41" s="50">
        <f>C41/C42</f>
        <v>0.11184588844163312</v>
      </c>
      <c r="E41" s="149">
        <v>381</v>
      </c>
      <c r="F41" s="50">
        <f>E41/E42</f>
        <v>0.11030689056166763</v>
      </c>
      <c r="G41" s="51">
        <f t="shared" si="12"/>
        <v>-8</v>
      </c>
      <c r="H41" s="138">
        <f>G41/C42</f>
        <v>-2.3001725129384704E-3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3478</v>
      </c>
      <c r="D42" s="152">
        <f>C42/C42</f>
        <v>1</v>
      </c>
      <c r="E42" s="72">
        <f>SUM(E37:E41)</f>
        <v>3454</v>
      </c>
      <c r="F42" s="152">
        <f>E42/E42</f>
        <v>1</v>
      </c>
      <c r="G42" s="153">
        <f t="shared" si="12"/>
        <v>-24</v>
      </c>
      <c r="H42" s="150">
        <f>G42/C42</f>
        <v>-6.9005175388154108E-3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C20:D20"/>
    <mergeCell ref="E20:F20"/>
    <mergeCell ref="G20:H20"/>
    <mergeCell ref="I20:J20"/>
    <mergeCell ref="K20:L20"/>
    <mergeCell ref="C35:D35"/>
    <mergeCell ref="E35:F35"/>
    <mergeCell ref="G35:H35"/>
    <mergeCell ref="A2:Q2"/>
    <mergeCell ref="C7:N7"/>
    <mergeCell ref="C34:H34"/>
    <mergeCell ref="M8:N8"/>
    <mergeCell ref="C8:D8"/>
    <mergeCell ref="E8:F8"/>
    <mergeCell ref="G8:H8"/>
    <mergeCell ref="I8:J8"/>
    <mergeCell ref="K8:L8"/>
    <mergeCell ref="C19:D19"/>
    <mergeCell ref="E19:J19"/>
    <mergeCell ref="K19:L19"/>
    <mergeCell ref="O20:P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="102" zoomScaleNormal="102" workbookViewId="0">
      <selection activeCell="O27" sqref="O27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6.85546875" style="8" customWidth="1"/>
    <col min="5" max="5" width="4.5703125" style="8" customWidth="1"/>
    <col min="6" max="6" width="5.85546875" style="44" customWidth="1"/>
    <col min="7" max="7" width="7.85546875" style="8" customWidth="1"/>
    <col min="8" max="8" width="6.7109375" style="8" customWidth="1"/>
    <col min="9" max="9" width="4.28515625" style="8" customWidth="1"/>
    <col min="10" max="10" width="5.85546875" style="44" customWidth="1"/>
    <col min="11" max="11" width="7" style="8" customWidth="1"/>
    <col min="12" max="12" width="6" style="8" customWidth="1"/>
    <col min="13" max="13" width="3.7109375" style="8" customWidth="1"/>
    <col min="14" max="14" width="5.85546875" style="44" customWidth="1"/>
    <col min="15" max="15" width="7.5703125" style="8" customWidth="1"/>
    <col min="16" max="16" width="7.140625" style="8" customWidth="1"/>
    <col min="17" max="17" width="4.140625" style="8" customWidth="1"/>
    <col min="18" max="18" width="6" style="44" customWidth="1"/>
    <col min="19" max="19" width="6.5703125" style="8" customWidth="1"/>
    <col min="20" max="20" width="6.42578125" style="8" customWidth="1"/>
    <col min="21" max="21" width="4" style="8" customWidth="1"/>
    <col min="22" max="22" width="6.42578125" style="43" customWidth="1"/>
    <col min="23" max="23" width="7.28515625" style="8" customWidth="1"/>
    <col min="24" max="24" width="7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38" t="s">
        <v>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1:27" ht="9.75" customHeight="1">
      <c r="B4" s="109"/>
    </row>
    <row r="5" spans="1:27" s="11" customFormat="1">
      <c r="A5" s="234" t="s">
        <v>104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9"/>
      <c r="X5" s="9"/>
      <c r="Y5" s="9"/>
      <c r="Z5" s="9"/>
      <c r="AA5" s="10"/>
    </row>
    <row r="6" spans="1:27" s="11" customFormat="1" ht="9.75" customHeight="1" thickBot="1">
      <c r="A6" s="12" t="s">
        <v>98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18"/>
      <c r="B7" s="119" t="s">
        <v>44</v>
      </c>
      <c r="C7" s="235" t="s">
        <v>20</v>
      </c>
      <c r="D7" s="235"/>
      <c r="E7" s="235"/>
      <c r="F7" s="235"/>
      <c r="G7" s="236" t="s">
        <v>51</v>
      </c>
      <c r="H7" s="236"/>
      <c r="I7" s="236"/>
      <c r="J7" s="236"/>
      <c r="K7" s="236" t="s">
        <v>16</v>
      </c>
      <c r="L7" s="236"/>
      <c r="M7" s="236"/>
      <c r="N7" s="236"/>
      <c r="O7" s="235" t="s">
        <v>73</v>
      </c>
      <c r="P7" s="235"/>
      <c r="Q7" s="235"/>
      <c r="R7" s="235"/>
      <c r="S7" s="232" t="s">
        <v>21</v>
      </c>
      <c r="T7" s="232"/>
      <c r="U7" s="232"/>
      <c r="V7" s="232"/>
      <c r="W7" s="232" t="s">
        <v>74</v>
      </c>
      <c r="X7" s="232"/>
      <c r="Y7" s="232"/>
      <c r="Z7" s="233"/>
      <c r="AA7" s="10"/>
    </row>
    <row r="8" spans="1:27" s="11" customFormat="1">
      <c r="A8" s="120"/>
      <c r="B8" s="55" t="s">
        <v>45</v>
      </c>
      <c r="C8" s="252" t="s">
        <v>133</v>
      </c>
      <c r="D8" s="252" t="s">
        <v>140</v>
      </c>
      <c r="E8" s="237" t="s">
        <v>48</v>
      </c>
      <c r="F8" s="237"/>
      <c r="G8" s="206" t="s">
        <v>133</v>
      </c>
      <c r="H8" s="206" t="s">
        <v>140</v>
      </c>
      <c r="I8" s="237" t="s">
        <v>48</v>
      </c>
      <c r="J8" s="237"/>
      <c r="K8" s="206" t="s">
        <v>133</v>
      </c>
      <c r="L8" s="206" t="s">
        <v>140</v>
      </c>
      <c r="M8" s="237" t="s">
        <v>48</v>
      </c>
      <c r="N8" s="237"/>
      <c r="O8" s="206" t="s">
        <v>133</v>
      </c>
      <c r="P8" s="206" t="s">
        <v>140</v>
      </c>
      <c r="Q8" s="237" t="s">
        <v>48</v>
      </c>
      <c r="R8" s="237"/>
      <c r="S8" s="206" t="s">
        <v>133</v>
      </c>
      <c r="T8" s="206" t="s">
        <v>140</v>
      </c>
      <c r="U8" s="237" t="s">
        <v>48</v>
      </c>
      <c r="V8" s="237"/>
      <c r="W8" s="206" t="s">
        <v>133</v>
      </c>
      <c r="X8" s="206" t="s">
        <v>140</v>
      </c>
      <c r="Y8" s="230" t="s">
        <v>48</v>
      </c>
      <c r="Z8" s="231"/>
      <c r="AA8" s="10"/>
    </row>
    <row r="9" spans="1:27" s="11" customFormat="1">
      <c r="A9" s="121">
        <v>1</v>
      </c>
      <c r="B9" s="134" t="s">
        <v>86</v>
      </c>
      <c r="C9" s="77">
        <v>84</v>
      </c>
      <c r="D9" s="77">
        <v>81</v>
      </c>
      <c r="E9" s="143">
        <f t="shared" ref="E9:E19" si="0">D9-C9</f>
        <v>-3</v>
      </c>
      <c r="F9" s="144">
        <f>E9/C9</f>
        <v>-3.5714285714285712E-2</v>
      </c>
      <c r="G9" s="77">
        <v>11</v>
      </c>
      <c r="H9" s="77">
        <v>12</v>
      </c>
      <c r="I9" s="143">
        <f t="shared" ref="I9:I20" si="1">H9-G9</f>
        <v>1</v>
      </c>
      <c r="J9" s="144">
        <f>I9/G9</f>
        <v>9.0909090909090912E-2</v>
      </c>
      <c r="K9" s="77"/>
      <c r="L9" s="77"/>
      <c r="M9" s="143">
        <f t="shared" ref="M9:M19" si="2">L9-K9</f>
        <v>0</v>
      </c>
      <c r="N9" s="144" t="e">
        <f t="shared" ref="N9:N19" si="3">M9/K9</f>
        <v>#DIV/0!</v>
      </c>
      <c r="O9" s="77">
        <v>44</v>
      </c>
      <c r="P9" s="77">
        <v>42</v>
      </c>
      <c r="Q9" s="143">
        <f t="shared" ref="Q9:Q20" si="4">P9-O9</f>
        <v>-2</v>
      </c>
      <c r="R9" s="144">
        <f>Q9/O9</f>
        <v>-4.5454545454545456E-2</v>
      </c>
      <c r="S9" s="77">
        <v>16</v>
      </c>
      <c r="T9" s="77">
        <v>13</v>
      </c>
      <c r="U9" s="143">
        <f t="shared" ref="U9:U20" si="5">T9-S9</f>
        <v>-3</v>
      </c>
      <c r="V9" s="144">
        <f>U9/S9</f>
        <v>-0.1875</v>
      </c>
      <c r="W9" s="142">
        <f>C9+G9+K9+O9+S9</f>
        <v>155</v>
      </c>
      <c r="X9" s="142">
        <f>D9+H9+L9+P9+T9</f>
        <v>148</v>
      </c>
      <c r="Y9" s="139">
        <f>X9-W9</f>
        <v>-7</v>
      </c>
      <c r="Z9" s="140">
        <f>Y9/W9</f>
        <v>-4.5161290322580643E-2</v>
      </c>
      <c r="AA9" s="10"/>
    </row>
    <row r="10" spans="1:27" s="11" customFormat="1">
      <c r="A10" s="121">
        <v>2</v>
      </c>
      <c r="B10" s="135" t="s">
        <v>87</v>
      </c>
      <c r="C10" s="77">
        <v>100</v>
      </c>
      <c r="D10" s="77">
        <v>97</v>
      </c>
      <c r="E10" s="143">
        <f t="shared" si="0"/>
        <v>-3</v>
      </c>
      <c r="F10" s="144">
        <f t="shared" ref="F10:F19" si="6">E10/C10</f>
        <v>-0.03</v>
      </c>
      <c r="G10" s="77">
        <v>32</v>
      </c>
      <c r="H10" s="77">
        <v>32</v>
      </c>
      <c r="I10" s="143">
        <f t="shared" si="1"/>
        <v>0</v>
      </c>
      <c r="J10" s="144">
        <f t="shared" ref="J10:J20" si="7">I10/G10</f>
        <v>0</v>
      </c>
      <c r="K10" s="77"/>
      <c r="L10" s="77"/>
      <c r="M10" s="143">
        <f t="shared" si="2"/>
        <v>0</v>
      </c>
      <c r="N10" s="144" t="e">
        <f t="shared" si="3"/>
        <v>#DIV/0!</v>
      </c>
      <c r="O10" s="77">
        <v>71</v>
      </c>
      <c r="P10" s="77">
        <v>74</v>
      </c>
      <c r="Q10" s="143">
        <f t="shared" si="4"/>
        <v>3</v>
      </c>
      <c r="R10" s="144">
        <f t="shared" ref="R10:R20" si="8">Q10/O10</f>
        <v>4.2253521126760563E-2</v>
      </c>
      <c r="S10" s="77">
        <v>19</v>
      </c>
      <c r="T10" s="77">
        <v>20</v>
      </c>
      <c r="U10" s="143">
        <f t="shared" si="5"/>
        <v>1</v>
      </c>
      <c r="V10" s="144">
        <f t="shared" ref="V10:V20" si="9">U10/S10</f>
        <v>5.2631578947368418E-2</v>
      </c>
      <c r="W10" s="142">
        <f t="shared" ref="W10:W19" si="10">C10+G10+K10+O10+S10</f>
        <v>222</v>
      </c>
      <c r="X10" s="142">
        <f t="shared" ref="X10:X19" si="11">D10+H10+L10+P10+T10</f>
        <v>223</v>
      </c>
      <c r="Y10" s="139">
        <f t="shared" ref="Y10:Y20" si="12">X10-W10</f>
        <v>1</v>
      </c>
      <c r="Z10" s="140">
        <f t="shared" ref="Z10:Z20" si="13">Y10/W10</f>
        <v>4.5045045045045045E-3</v>
      </c>
      <c r="AA10" s="10"/>
    </row>
    <row r="11" spans="1:27" s="11" customFormat="1">
      <c r="A11" s="121">
        <v>3</v>
      </c>
      <c r="B11" s="135" t="s">
        <v>88</v>
      </c>
      <c r="C11" s="77">
        <v>110</v>
      </c>
      <c r="D11" s="77">
        <v>111</v>
      </c>
      <c r="E11" s="143">
        <f t="shared" si="0"/>
        <v>1</v>
      </c>
      <c r="F11" s="144">
        <f t="shared" si="6"/>
        <v>9.0909090909090905E-3</v>
      </c>
      <c r="G11" s="77">
        <v>20</v>
      </c>
      <c r="H11" s="77">
        <v>24</v>
      </c>
      <c r="I11" s="143">
        <f t="shared" si="1"/>
        <v>4</v>
      </c>
      <c r="J11" s="144">
        <f t="shared" si="7"/>
        <v>0.2</v>
      </c>
      <c r="K11" s="77">
        <v>4</v>
      </c>
      <c r="L11" s="77">
        <v>4</v>
      </c>
      <c r="M11" s="143">
        <f t="shared" si="2"/>
        <v>0</v>
      </c>
      <c r="N11" s="144">
        <f t="shared" si="3"/>
        <v>0</v>
      </c>
      <c r="O11" s="77">
        <v>58</v>
      </c>
      <c r="P11" s="77">
        <v>52</v>
      </c>
      <c r="Q11" s="143">
        <f t="shared" si="4"/>
        <v>-6</v>
      </c>
      <c r="R11" s="144">
        <f t="shared" si="8"/>
        <v>-0.10344827586206896</v>
      </c>
      <c r="S11" s="77">
        <v>14</v>
      </c>
      <c r="T11" s="77">
        <v>14</v>
      </c>
      <c r="U11" s="143">
        <f t="shared" si="5"/>
        <v>0</v>
      </c>
      <c r="V11" s="144">
        <f t="shared" si="9"/>
        <v>0</v>
      </c>
      <c r="W11" s="142">
        <f t="shared" si="10"/>
        <v>206</v>
      </c>
      <c r="X11" s="142">
        <f t="shared" si="11"/>
        <v>205</v>
      </c>
      <c r="Y11" s="139">
        <f t="shared" si="12"/>
        <v>-1</v>
      </c>
      <c r="Z11" s="140">
        <f t="shared" si="13"/>
        <v>-4.8543689320388345E-3</v>
      </c>
      <c r="AA11" s="10"/>
    </row>
    <row r="12" spans="1:27" s="11" customFormat="1">
      <c r="A12" s="121">
        <v>4</v>
      </c>
      <c r="B12" s="134" t="s">
        <v>89</v>
      </c>
      <c r="C12" s="77">
        <v>342</v>
      </c>
      <c r="D12" s="77">
        <v>341</v>
      </c>
      <c r="E12" s="143">
        <f t="shared" si="0"/>
        <v>-1</v>
      </c>
      <c r="F12" s="144">
        <f t="shared" si="6"/>
        <v>-2.9239766081871343E-3</v>
      </c>
      <c r="G12" s="77">
        <v>117</v>
      </c>
      <c r="H12" s="77">
        <v>116</v>
      </c>
      <c r="I12" s="143">
        <f t="shared" si="1"/>
        <v>-1</v>
      </c>
      <c r="J12" s="144">
        <f t="shared" si="7"/>
        <v>-8.5470085470085479E-3</v>
      </c>
      <c r="K12" s="77">
        <v>19</v>
      </c>
      <c r="L12" s="77">
        <v>19</v>
      </c>
      <c r="M12" s="143">
        <f t="shared" si="2"/>
        <v>0</v>
      </c>
      <c r="N12" s="144">
        <f t="shared" si="3"/>
        <v>0</v>
      </c>
      <c r="O12" s="77">
        <v>196</v>
      </c>
      <c r="P12" s="77">
        <v>196</v>
      </c>
      <c r="Q12" s="143">
        <f t="shared" si="4"/>
        <v>0</v>
      </c>
      <c r="R12" s="144">
        <f t="shared" si="8"/>
        <v>0</v>
      </c>
      <c r="S12" s="77">
        <v>66</v>
      </c>
      <c r="T12" s="77">
        <v>65</v>
      </c>
      <c r="U12" s="143">
        <f t="shared" si="5"/>
        <v>-1</v>
      </c>
      <c r="V12" s="144">
        <f t="shared" si="9"/>
        <v>-1.5151515151515152E-2</v>
      </c>
      <c r="W12" s="142">
        <f t="shared" si="10"/>
        <v>740</v>
      </c>
      <c r="X12" s="142">
        <f t="shared" si="11"/>
        <v>737</v>
      </c>
      <c r="Y12" s="139">
        <f t="shared" si="12"/>
        <v>-3</v>
      </c>
      <c r="Z12" s="140">
        <f t="shared" si="13"/>
        <v>-4.0540540540540543E-3</v>
      </c>
      <c r="AA12" s="10"/>
    </row>
    <row r="13" spans="1:27" s="11" customFormat="1">
      <c r="A13" s="121">
        <v>5</v>
      </c>
      <c r="B13" s="134" t="s">
        <v>90</v>
      </c>
      <c r="C13" s="77">
        <v>243</v>
      </c>
      <c r="D13" s="77">
        <v>240</v>
      </c>
      <c r="E13" s="143">
        <f t="shared" si="0"/>
        <v>-3</v>
      </c>
      <c r="F13" s="144">
        <f t="shared" si="6"/>
        <v>-1.2345679012345678E-2</v>
      </c>
      <c r="G13" s="77">
        <v>85</v>
      </c>
      <c r="H13" s="77">
        <v>100</v>
      </c>
      <c r="I13" s="143">
        <f t="shared" si="1"/>
        <v>15</v>
      </c>
      <c r="J13" s="144">
        <f t="shared" si="7"/>
        <v>0.17647058823529413</v>
      </c>
      <c r="K13" s="77">
        <v>16</v>
      </c>
      <c r="L13" s="77">
        <v>16</v>
      </c>
      <c r="M13" s="143">
        <f t="shared" si="2"/>
        <v>0</v>
      </c>
      <c r="N13" s="144">
        <f t="shared" si="3"/>
        <v>0</v>
      </c>
      <c r="O13" s="77">
        <v>167</v>
      </c>
      <c r="P13" s="77">
        <v>171</v>
      </c>
      <c r="Q13" s="143">
        <f t="shared" si="4"/>
        <v>4</v>
      </c>
      <c r="R13" s="144">
        <f t="shared" si="8"/>
        <v>2.3952095808383235E-2</v>
      </c>
      <c r="S13" s="77">
        <v>79</v>
      </c>
      <c r="T13" s="77">
        <v>77</v>
      </c>
      <c r="U13" s="143">
        <f t="shared" si="5"/>
        <v>-2</v>
      </c>
      <c r="V13" s="144">
        <f t="shared" si="9"/>
        <v>-2.5316455696202531E-2</v>
      </c>
      <c r="W13" s="142">
        <f t="shared" si="10"/>
        <v>590</v>
      </c>
      <c r="X13" s="142">
        <f t="shared" si="11"/>
        <v>604</v>
      </c>
      <c r="Y13" s="139">
        <f t="shared" si="12"/>
        <v>14</v>
      </c>
      <c r="Z13" s="140">
        <f t="shared" si="13"/>
        <v>2.3728813559322035E-2</v>
      </c>
      <c r="AA13" s="10"/>
    </row>
    <row r="14" spans="1:27" s="11" customFormat="1">
      <c r="A14" s="121">
        <v>6</v>
      </c>
      <c r="B14" s="134" t="s">
        <v>91</v>
      </c>
      <c r="C14" s="77">
        <v>3</v>
      </c>
      <c r="D14" s="77">
        <v>3</v>
      </c>
      <c r="E14" s="143">
        <f t="shared" si="0"/>
        <v>0</v>
      </c>
      <c r="F14" s="144">
        <f t="shared" si="6"/>
        <v>0</v>
      </c>
      <c r="G14" s="77"/>
      <c r="H14" s="77"/>
      <c r="I14" s="143">
        <f t="shared" si="1"/>
        <v>0</v>
      </c>
      <c r="J14" s="144" t="e">
        <f t="shared" si="7"/>
        <v>#DIV/0!</v>
      </c>
      <c r="K14" s="77"/>
      <c r="L14" s="77"/>
      <c r="M14" s="143">
        <f t="shared" si="2"/>
        <v>0</v>
      </c>
      <c r="N14" s="144" t="e">
        <f t="shared" si="3"/>
        <v>#DIV/0!</v>
      </c>
      <c r="O14" s="77"/>
      <c r="P14" s="77"/>
      <c r="Q14" s="143">
        <f t="shared" si="4"/>
        <v>0</v>
      </c>
      <c r="R14" s="144" t="e">
        <f t="shared" si="8"/>
        <v>#DIV/0!</v>
      </c>
      <c r="S14" s="77">
        <v>2</v>
      </c>
      <c r="T14" s="77">
        <v>2</v>
      </c>
      <c r="U14" s="143">
        <f t="shared" si="5"/>
        <v>0</v>
      </c>
      <c r="V14" s="144">
        <f t="shared" si="9"/>
        <v>0</v>
      </c>
      <c r="W14" s="142">
        <f t="shared" si="10"/>
        <v>5</v>
      </c>
      <c r="X14" s="142">
        <f t="shared" si="11"/>
        <v>5</v>
      </c>
      <c r="Y14" s="139">
        <f t="shared" si="12"/>
        <v>0</v>
      </c>
      <c r="Z14" s="140">
        <f t="shared" si="13"/>
        <v>0</v>
      </c>
      <c r="AA14" s="10"/>
    </row>
    <row r="15" spans="1:27" s="11" customFormat="1">
      <c r="A15" s="121">
        <v>7</v>
      </c>
      <c r="B15" s="134" t="s">
        <v>92</v>
      </c>
      <c r="C15" s="77">
        <v>124</v>
      </c>
      <c r="D15" s="77">
        <v>127</v>
      </c>
      <c r="E15" s="143">
        <f t="shared" si="0"/>
        <v>3</v>
      </c>
      <c r="F15" s="144">
        <f t="shared" si="6"/>
        <v>2.4193548387096774E-2</v>
      </c>
      <c r="G15" s="77">
        <v>28</v>
      </c>
      <c r="H15" s="77">
        <v>27</v>
      </c>
      <c r="I15" s="143">
        <f t="shared" si="1"/>
        <v>-1</v>
      </c>
      <c r="J15" s="144">
        <f t="shared" si="7"/>
        <v>-3.5714285714285712E-2</v>
      </c>
      <c r="K15" s="77">
        <v>1</v>
      </c>
      <c r="L15" s="77">
        <v>2</v>
      </c>
      <c r="M15" s="143">
        <f t="shared" si="2"/>
        <v>1</v>
      </c>
      <c r="N15" s="144">
        <f t="shared" si="3"/>
        <v>1</v>
      </c>
      <c r="O15" s="77">
        <v>102</v>
      </c>
      <c r="P15" s="77">
        <v>99</v>
      </c>
      <c r="Q15" s="143">
        <f t="shared" si="4"/>
        <v>-3</v>
      </c>
      <c r="R15" s="144">
        <f t="shared" si="8"/>
        <v>-2.9411764705882353E-2</v>
      </c>
      <c r="S15" s="77">
        <v>26</v>
      </c>
      <c r="T15" s="77">
        <v>24</v>
      </c>
      <c r="U15" s="143">
        <f t="shared" si="5"/>
        <v>-2</v>
      </c>
      <c r="V15" s="144">
        <f t="shared" si="9"/>
        <v>-7.6923076923076927E-2</v>
      </c>
      <c r="W15" s="142">
        <f t="shared" si="10"/>
        <v>281</v>
      </c>
      <c r="X15" s="142">
        <f t="shared" si="11"/>
        <v>279</v>
      </c>
      <c r="Y15" s="139">
        <f t="shared" si="12"/>
        <v>-2</v>
      </c>
      <c r="Z15" s="140">
        <f t="shared" si="13"/>
        <v>-7.1174377224199285E-3</v>
      </c>
      <c r="AA15" s="10"/>
    </row>
    <row r="16" spans="1:27" s="11" customFormat="1">
      <c r="A16" s="121">
        <v>8</v>
      </c>
      <c r="B16" s="134" t="s">
        <v>93</v>
      </c>
      <c r="C16" s="77">
        <v>46</v>
      </c>
      <c r="D16" s="77">
        <v>43</v>
      </c>
      <c r="E16" s="143">
        <f t="shared" si="0"/>
        <v>-3</v>
      </c>
      <c r="F16" s="144">
        <f t="shared" si="6"/>
        <v>-6.5217391304347824E-2</v>
      </c>
      <c r="G16" s="77">
        <v>8</v>
      </c>
      <c r="H16" s="77">
        <v>9</v>
      </c>
      <c r="I16" s="143">
        <f t="shared" si="1"/>
        <v>1</v>
      </c>
      <c r="J16" s="144">
        <f t="shared" si="7"/>
        <v>0.125</v>
      </c>
      <c r="K16" s="77"/>
      <c r="L16" s="77"/>
      <c r="M16" s="143">
        <f t="shared" si="2"/>
        <v>0</v>
      </c>
      <c r="N16" s="144" t="e">
        <f t="shared" si="3"/>
        <v>#DIV/0!</v>
      </c>
      <c r="O16" s="77">
        <v>41</v>
      </c>
      <c r="P16" s="77">
        <v>39</v>
      </c>
      <c r="Q16" s="143">
        <f t="shared" si="4"/>
        <v>-2</v>
      </c>
      <c r="R16" s="144">
        <f t="shared" si="8"/>
        <v>-4.878048780487805E-2</v>
      </c>
      <c r="S16" s="77">
        <v>10</v>
      </c>
      <c r="T16" s="77">
        <v>11</v>
      </c>
      <c r="U16" s="143">
        <f t="shared" si="5"/>
        <v>1</v>
      </c>
      <c r="V16" s="144">
        <f t="shared" si="9"/>
        <v>0.1</v>
      </c>
      <c r="W16" s="142">
        <f t="shared" si="10"/>
        <v>105</v>
      </c>
      <c r="X16" s="142">
        <f t="shared" si="11"/>
        <v>102</v>
      </c>
      <c r="Y16" s="139">
        <f t="shared" si="12"/>
        <v>-3</v>
      </c>
      <c r="Z16" s="140">
        <f t="shared" si="13"/>
        <v>-2.8571428571428571E-2</v>
      </c>
      <c r="AA16" s="10"/>
    </row>
    <row r="17" spans="1:27" s="11" customFormat="1">
      <c r="A17" s="121">
        <v>9</v>
      </c>
      <c r="B17" s="134" t="s">
        <v>94</v>
      </c>
      <c r="C17" s="77">
        <v>304</v>
      </c>
      <c r="D17" s="77">
        <v>301</v>
      </c>
      <c r="E17" s="143">
        <f t="shared" si="0"/>
        <v>-3</v>
      </c>
      <c r="F17" s="144">
        <f t="shared" si="6"/>
        <v>-9.8684210526315784E-3</v>
      </c>
      <c r="G17" s="77">
        <v>94</v>
      </c>
      <c r="H17" s="77">
        <v>91</v>
      </c>
      <c r="I17" s="143">
        <f t="shared" si="1"/>
        <v>-3</v>
      </c>
      <c r="J17" s="144">
        <f t="shared" si="7"/>
        <v>-3.1914893617021274E-2</v>
      </c>
      <c r="K17" s="77">
        <v>8</v>
      </c>
      <c r="L17" s="77">
        <v>9</v>
      </c>
      <c r="M17" s="143">
        <f t="shared" si="2"/>
        <v>1</v>
      </c>
      <c r="N17" s="144">
        <f t="shared" si="3"/>
        <v>0.125</v>
      </c>
      <c r="O17" s="77">
        <v>196</v>
      </c>
      <c r="P17" s="77">
        <v>191</v>
      </c>
      <c r="Q17" s="143">
        <f t="shared" si="4"/>
        <v>-5</v>
      </c>
      <c r="R17" s="144">
        <f t="shared" si="8"/>
        <v>-2.5510204081632654E-2</v>
      </c>
      <c r="S17" s="77">
        <v>53</v>
      </c>
      <c r="T17" s="77">
        <v>55</v>
      </c>
      <c r="U17" s="143">
        <f t="shared" si="5"/>
        <v>2</v>
      </c>
      <c r="V17" s="144">
        <f t="shared" si="9"/>
        <v>3.7735849056603772E-2</v>
      </c>
      <c r="W17" s="142">
        <f t="shared" si="10"/>
        <v>655</v>
      </c>
      <c r="X17" s="142">
        <f t="shared" si="11"/>
        <v>647</v>
      </c>
      <c r="Y17" s="139">
        <f t="shared" si="12"/>
        <v>-8</v>
      </c>
      <c r="Z17" s="140">
        <f t="shared" si="13"/>
        <v>-1.2213740458015267E-2</v>
      </c>
      <c r="AA17" s="10"/>
    </row>
    <row r="18" spans="1:27" s="11" customFormat="1">
      <c r="A18" s="121">
        <v>10</v>
      </c>
      <c r="B18" s="135" t="s">
        <v>95</v>
      </c>
      <c r="C18" s="77">
        <v>1</v>
      </c>
      <c r="D18" s="77"/>
      <c r="E18" s="143">
        <f t="shared" si="0"/>
        <v>-1</v>
      </c>
      <c r="F18" s="144">
        <f t="shared" si="6"/>
        <v>-1</v>
      </c>
      <c r="G18" s="77"/>
      <c r="H18" s="77"/>
      <c r="I18" s="143">
        <f t="shared" si="1"/>
        <v>0</v>
      </c>
      <c r="J18" s="144" t="e">
        <f t="shared" si="7"/>
        <v>#DIV/0!</v>
      </c>
      <c r="K18" s="77"/>
      <c r="L18" s="77"/>
      <c r="M18" s="143">
        <f t="shared" si="2"/>
        <v>0</v>
      </c>
      <c r="N18" s="144" t="e">
        <f t="shared" si="3"/>
        <v>#DIV/0!</v>
      </c>
      <c r="O18" s="77"/>
      <c r="P18" s="77"/>
      <c r="Q18" s="143">
        <f t="shared" si="4"/>
        <v>0</v>
      </c>
      <c r="R18" s="144" t="e">
        <f t="shared" si="8"/>
        <v>#DIV/0!</v>
      </c>
      <c r="S18" s="77"/>
      <c r="T18" s="77"/>
      <c r="U18" s="143">
        <f t="shared" si="5"/>
        <v>0</v>
      </c>
      <c r="V18" s="144" t="e">
        <f t="shared" si="9"/>
        <v>#DIV/0!</v>
      </c>
      <c r="W18" s="142">
        <f t="shared" si="10"/>
        <v>1</v>
      </c>
      <c r="X18" s="142">
        <f t="shared" si="11"/>
        <v>0</v>
      </c>
      <c r="Y18" s="139">
        <f t="shared" si="12"/>
        <v>-1</v>
      </c>
      <c r="Z18" s="140">
        <f t="shared" si="13"/>
        <v>-1</v>
      </c>
      <c r="AA18" s="10"/>
    </row>
    <row r="19" spans="1:27" s="11" customFormat="1">
      <c r="A19" s="121" t="s">
        <v>71</v>
      </c>
      <c r="B19" s="135" t="s">
        <v>13</v>
      </c>
      <c r="C19" s="77">
        <v>202</v>
      </c>
      <c r="D19" s="77">
        <v>191</v>
      </c>
      <c r="E19" s="143">
        <f t="shared" si="0"/>
        <v>-11</v>
      </c>
      <c r="F19" s="144">
        <f t="shared" si="6"/>
        <v>-5.4455445544554455E-2</v>
      </c>
      <c r="G19" s="77">
        <v>54</v>
      </c>
      <c r="H19" s="77">
        <v>54</v>
      </c>
      <c r="I19" s="143">
        <f t="shared" si="1"/>
        <v>0</v>
      </c>
      <c r="J19" s="144">
        <f t="shared" si="7"/>
        <v>0</v>
      </c>
      <c r="K19" s="77">
        <v>2</v>
      </c>
      <c r="L19" s="77">
        <v>2</v>
      </c>
      <c r="M19" s="143">
        <f t="shared" si="2"/>
        <v>0</v>
      </c>
      <c r="N19" s="144">
        <f t="shared" si="3"/>
        <v>0</v>
      </c>
      <c r="O19" s="77">
        <v>156</v>
      </c>
      <c r="P19" s="77">
        <v>157</v>
      </c>
      <c r="Q19" s="143">
        <f t="shared" si="4"/>
        <v>1</v>
      </c>
      <c r="R19" s="144">
        <f t="shared" si="8"/>
        <v>6.41025641025641E-3</v>
      </c>
      <c r="S19" s="77">
        <v>104</v>
      </c>
      <c r="T19" s="77">
        <v>100</v>
      </c>
      <c r="U19" s="143">
        <f t="shared" si="5"/>
        <v>-4</v>
      </c>
      <c r="V19" s="144">
        <f t="shared" si="9"/>
        <v>-3.8461538461538464E-2</v>
      </c>
      <c r="W19" s="142">
        <f t="shared" si="10"/>
        <v>518</v>
      </c>
      <c r="X19" s="142">
        <f t="shared" si="11"/>
        <v>504</v>
      </c>
      <c r="Y19" s="139">
        <f t="shared" si="12"/>
        <v>-14</v>
      </c>
      <c r="Z19" s="140">
        <f t="shared" si="13"/>
        <v>-2.7027027027027029E-2</v>
      </c>
      <c r="AA19" s="10"/>
    </row>
    <row r="20" spans="1:27" s="11" customFormat="1" ht="15.75" thickBot="1">
      <c r="A20" s="122"/>
      <c r="B20" s="123" t="s">
        <v>19</v>
      </c>
      <c r="C20" s="190">
        <f>SUM(C9:C19)</f>
        <v>1559</v>
      </c>
      <c r="D20" s="190">
        <f>SUM(D9:D19)</f>
        <v>1535</v>
      </c>
      <c r="E20" s="190">
        <f t="shared" ref="E20" si="14">D20-C20</f>
        <v>-24</v>
      </c>
      <c r="F20" s="191">
        <f t="shared" ref="F20" si="15">E20/C20</f>
        <v>-1.5394483643361129E-2</v>
      </c>
      <c r="G20" s="190">
        <f>SUM(G9:G19)</f>
        <v>449</v>
      </c>
      <c r="H20" s="190">
        <f>SUM(H9:H19)</f>
        <v>465</v>
      </c>
      <c r="I20" s="190">
        <f t="shared" si="1"/>
        <v>16</v>
      </c>
      <c r="J20" s="191">
        <f t="shared" si="7"/>
        <v>3.5634743875278395E-2</v>
      </c>
      <c r="K20" s="190">
        <f>SUM(K9:K19)</f>
        <v>50</v>
      </c>
      <c r="L20" s="190">
        <f>SUM(L9:L19)</f>
        <v>52</v>
      </c>
      <c r="M20" s="190">
        <f t="shared" ref="M20" si="16">L20-K20</f>
        <v>2</v>
      </c>
      <c r="N20" s="191">
        <f t="shared" ref="N20" si="17">M20/K20</f>
        <v>0.04</v>
      </c>
      <c r="O20" s="190">
        <f>SUM(O9:O19)</f>
        <v>1031</v>
      </c>
      <c r="P20" s="190">
        <f>SUM(P9:P19)</f>
        <v>1021</v>
      </c>
      <c r="Q20" s="190">
        <f t="shared" si="4"/>
        <v>-10</v>
      </c>
      <c r="R20" s="191">
        <f t="shared" si="8"/>
        <v>-9.6993210475266739E-3</v>
      </c>
      <c r="S20" s="190">
        <f>SUM(S9:S19)</f>
        <v>389</v>
      </c>
      <c r="T20" s="190">
        <f>SUM(T9:T19)</f>
        <v>381</v>
      </c>
      <c r="U20" s="190">
        <f t="shared" si="5"/>
        <v>-8</v>
      </c>
      <c r="V20" s="191">
        <f t="shared" si="9"/>
        <v>-2.056555269922879E-2</v>
      </c>
      <c r="W20" s="190">
        <f>SUM(W9:W19)</f>
        <v>3478</v>
      </c>
      <c r="X20" s="190">
        <f>SUM(X9:X19)</f>
        <v>3454</v>
      </c>
      <c r="Y20" s="190">
        <f t="shared" si="12"/>
        <v>-24</v>
      </c>
      <c r="Z20" s="192">
        <f t="shared" si="13"/>
        <v>-6.9005175388154108E-3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98" zoomScaleNormal="98" workbookViewId="0">
      <selection activeCell="AC11" sqref="AC11"/>
    </sheetView>
  </sheetViews>
  <sheetFormatPr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6.1406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4.5703125" style="3" bestFit="1" customWidth="1"/>
    <col min="15" max="15" width="7.1406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6.5703125" style="3" customWidth="1"/>
    <col min="28" max="16384" width="9.140625" style="1"/>
  </cols>
  <sheetData>
    <row r="2" spans="1:27" s="10" customFormat="1">
      <c r="A2" s="14" t="s">
        <v>100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110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41" t="s">
        <v>75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39"/>
      <c r="Y4" s="239"/>
      <c r="Z4" s="239"/>
      <c r="AA4" s="240"/>
    </row>
    <row r="5" spans="1:27" s="10" customFormat="1" ht="15" customHeight="1">
      <c r="A5" s="59"/>
      <c r="B5" s="55" t="s">
        <v>0</v>
      </c>
      <c r="C5" s="56" t="s">
        <v>46</v>
      </c>
      <c r="D5" s="242" t="s">
        <v>15</v>
      </c>
      <c r="E5" s="242"/>
      <c r="F5" s="242"/>
      <c r="G5" s="242"/>
      <c r="H5" s="242" t="s">
        <v>50</v>
      </c>
      <c r="I5" s="242"/>
      <c r="J5" s="242" t="s">
        <v>16</v>
      </c>
      <c r="K5" s="242"/>
      <c r="L5" s="242" t="s">
        <v>16</v>
      </c>
      <c r="M5" s="242"/>
      <c r="N5" s="242" t="s">
        <v>16</v>
      </c>
      <c r="O5" s="242"/>
      <c r="P5" s="242" t="s">
        <v>17</v>
      </c>
      <c r="Q5" s="242"/>
      <c r="R5" s="242"/>
      <c r="S5" s="242"/>
      <c r="T5" s="242" t="s">
        <v>18</v>
      </c>
      <c r="U5" s="242"/>
      <c r="V5" s="242"/>
      <c r="W5" s="242"/>
      <c r="X5" s="242" t="s">
        <v>14</v>
      </c>
      <c r="Y5" s="242"/>
      <c r="Z5" s="242"/>
      <c r="AA5" s="244"/>
    </row>
    <row r="6" spans="1:27" s="10" customFormat="1">
      <c r="A6" s="59"/>
      <c r="B6" s="55" t="s">
        <v>1</v>
      </c>
      <c r="C6" s="56" t="s">
        <v>47</v>
      </c>
      <c r="D6" s="55" t="s">
        <v>134</v>
      </c>
      <c r="E6" s="55" t="s">
        <v>141</v>
      </c>
      <c r="F6" s="242" t="s">
        <v>22</v>
      </c>
      <c r="G6" s="242"/>
      <c r="H6" s="55" t="s">
        <v>134</v>
      </c>
      <c r="I6" s="55" t="s">
        <v>141</v>
      </c>
      <c r="J6" s="242" t="s">
        <v>22</v>
      </c>
      <c r="K6" s="242"/>
      <c r="L6" s="55" t="s">
        <v>134</v>
      </c>
      <c r="M6" s="55" t="s">
        <v>141</v>
      </c>
      <c r="N6" s="242" t="s">
        <v>22</v>
      </c>
      <c r="O6" s="242"/>
      <c r="P6" s="55" t="s">
        <v>134</v>
      </c>
      <c r="Q6" s="55" t="s">
        <v>141</v>
      </c>
      <c r="R6" s="242" t="s">
        <v>22</v>
      </c>
      <c r="S6" s="242"/>
      <c r="T6" s="55" t="s">
        <v>134</v>
      </c>
      <c r="U6" s="55" t="s">
        <v>141</v>
      </c>
      <c r="V6" s="242" t="s">
        <v>22</v>
      </c>
      <c r="W6" s="242"/>
      <c r="X6" s="55" t="s">
        <v>134</v>
      </c>
      <c r="Y6" s="55" t="s">
        <v>141</v>
      </c>
      <c r="Z6" s="242" t="s">
        <v>22</v>
      </c>
      <c r="AA6" s="244"/>
    </row>
    <row r="7" spans="1:27" s="10" customFormat="1" ht="28.5" customHeight="1">
      <c r="A7" s="60" t="s">
        <v>2</v>
      </c>
      <c r="B7" s="114" t="s">
        <v>24</v>
      </c>
      <c r="C7" s="115">
        <f>Y7/Y20</f>
        <v>7.8170237405906194E-3</v>
      </c>
      <c r="D7" s="77">
        <v>12</v>
      </c>
      <c r="E7" s="77">
        <v>12</v>
      </c>
      <c r="F7" s="130">
        <f t="shared" ref="F7:F20" si="0">E7-D7</f>
        <v>0</v>
      </c>
      <c r="G7" s="131">
        <f t="shared" ref="G7:G20" si="1">F7/D7</f>
        <v>0</v>
      </c>
      <c r="H7" s="77">
        <v>1</v>
      </c>
      <c r="I7" s="77">
        <v>1</v>
      </c>
      <c r="J7" s="132">
        <f>I7-H7</f>
        <v>0</v>
      </c>
      <c r="K7" s="131">
        <f>J7/H7</f>
        <v>0</v>
      </c>
      <c r="L7" s="77"/>
      <c r="M7" s="77"/>
      <c r="N7" s="132">
        <f t="shared" ref="N7:N20" si="2">M7-L7</f>
        <v>0</v>
      </c>
      <c r="O7" s="131" t="e">
        <f>N7/L7</f>
        <v>#DIV/0!</v>
      </c>
      <c r="P7" s="77">
        <v>11</v>
      </c>
      <c r="Q7" s="77">
        <v>11</v>
      </c>
      <c r="R7" s="132">
        <f>Q7-P7</f>
        <v>0</v>
      </c>
      <c r="S7" s="131">
        <f>R7/P7</f>
        <v>0</v>
      </c>
      <c r="T7" s="77">
        <v>1</v>
      </c>
      <c r="U7" s="77">
        <v>3</v>
      </c>
      <c r="V7" s="132">
        <f>U7-T7</f>
        <v>2</v>
      </c>
      <c r="W7" s="131">
        <f>V7/T7</f>
        <v>2</v>
      </c>
      <c r="X7" s="132">
        <f>D7+H7+L7+P7+T7</f>
        <v>25</v>
      </c>
      <c r="Y7" s="132">
        <f>E7+I7+M7+Q7+U7</f>
        <v>27</v>
      </c>
      <c r="Z7" s="132">
        <f>Y7-X7</f>
        <v>2</v>
      </c>
      <c r="AA7" s="133">
        <f>Z7/X7</f>
        <v>0.08</v>
      </c>
    </row>
    <row r="8" spans="1:27" s="10" customFormat="1" ht="13.5" customHeight="1">
      <c r="A8" s="60" t="s">
        <v>29</v>
      </c>
      <c r="B8" s="114" t="s">
        <v>25</v>
      </c>
      <c r="C8" s="115">
        <f>Y8/Y20</f>
        <v>5.7903879559930511E-4</v>
      </c>
      <c r="D8" s="77">
        <v>2</v>
      </c>
      <c r="E8" s="77">
        <v>1</v>
      </c>
      <c r="F8" s="130">
        <f t="shared" si="0"/>
        <v>-1</v>
      </c>
      <c r="G8" s="131">
        <f t="shared" si="1"/>
        <v>-0.5</v>
      </c>
      <c r="H8" s="77"/>
      <c r="I8" s="77"/>
      <c r="J8" s="132">
        <f t="shared" ref="J8:J19" si="3">I8-H8</f>
        <v>0</v>
      </c>
      <c r="K8" s="131" t="e">
        <f t="shared" ref="K8:K19" si="4">J8/H8</f>
        <v>#DIV/0!</v>
      </c>
      <c r="L8" s="77"/>
      <c r="M8" s="77"/>
      <c r="N8" s="132">
        <f t="shared" si="2"/>
        <v>0</v>
      </c>
      <c r="O8" s="131" t="e">
        <f t="shared" ref="O8:O19" si="5">N8/L8</f>
        <v>#DIV/0!</v>
      </c>
      <c r="P8" s="77">
        <v>1</v>
      </c>
      <c r="Q8" s="77">
        <v>1</v>
      </c>
      <c r="R8" s="132">
        <f t="shared" ref="R8:R19" si="6">Q8-P8</f>
        <v>0</v>
      </c>
      <c r="S8" s="131">
        <f t="shared" ref="S8:S19" si="7">R8/P8</f>
        <v>0</v>
      </c>
      <c r="T8" s="77"/>
      <c r="U8" s="77"/>
      <c r="V8" s="132">
        <f t="shared" ref="V8:V19" si="8">U8-T8</f>
        <v>0</v>
      </c>
      <c r="W8" s="131" t="e">
        <f t="shared" ref="W8:W19" si="9">V8/T8</f>
        <v>#DIV/0!</v>
      </c>
      <c r="X8" s="132">
        <f t="shared" ref="X8:Y20" si="10">D8+H8+L8+P8+T8</f>
        <v>3</v>
      </c>
      <c r="Y8" s="132">
        <f t="shared" si="10"/>
        <v>2</v>
      </c>
      <c r="Z8" s="132">
        <f t="shared" ref="Z8:Z19" si="11">Y8-X8</f>
        <v>-1</v>
      </c>
      <c r="AA8" s="133">
        <f t="shared" ref="AA8:AA19" si="12">Z8/X8</f>
        <v>-0.33333333333333331</v>
      </c>
    </row>
    <row r="9" spans="1:27" s="10" customFormat="1" ht="15">
      <c r="A9" s="60" t="s">
        <v>3</v>
      </c>
      <c r="B9" s="114" t="s">
        <v>4</v>
      </c>
      <c r="C9" s="115">
        <f>Y9/Y20</f>
        <v>8.4539664157498556E-2</v>
      </c>
      <c r="D9" s="77">
        <v>153</v>
      </c>
      <c r="E9" s="77">
        <v>144</v>
      </c>
      <c r="F9" s="130">
        <f t="shared" si="0"/>
        <v>-9</v>
      </c>
      <c r="G9" s="131">
        <f t="shared" si="1"/>
        <v>-5.8823529411764705E-2</v>
      </c>
      <c r="H9" s="77">
        <v>32</v>
      </c>
      <c r="I9" s="77">
        <v>28</v>
      </c>
      <c r="J9" s="132">
        <f t="shared" si="3"/>
        <v>-4</v>
      </c>
      <c r="K9" s="131">
        <f t="shared" si="4"/>
        <v>-0.125</v>
      </c>
      <c r="L9" s="77">
        <v>3</v>
      </c>
      <c r="M9" s="77">
        <v>5</v>
      </c>
      <c r="N9" s="132">
        <f t="shared" si="2"/>
        <v>2</v>
      </c>
      <c r="O9" s="131">
        <f t="shared" si="5"/>
        <v>0.66666666666666663</v>
      </c>
      <c r="P9" s="77">
        <v>101</v>
      </c>
      <c r="Q9" s="77">
        <v>104</v>
      </c>
      <c r="R9" s="132">
        <f t="shared" si="6"/>
        <v>3</v>
      </c>
      <c r="S9" s="131">
        <f t="shared" si="7"/>
        <v>2.9702970297029702E-2</v>
      </c>
      <c r="T9" s="77">
        <v>11</v>
      </c>
      <c r="U9" s="77">
        <v>11</v>
      </c>
      <c r="V9" s="132">
        <f t="shared" si="8"/>
        <v>0</v>
      </c>
      <c r="W9" s="131">
        <f t="shared" si="9"/>
        <v>0</v>
      </c>
      <c r="X9" s="132">
        <f t="shared" si="10"/>
        <v>300</v>
      </c>
      <c r="Y9" s="132">
        <f t="shared" si="10"/>
        <v>292</v>
      </c>
      <c r="Z9" s="132">
        <f t="shared" si="11"/>
        <v>-8</v>
      </c>
      <c r="AA9" s="133">
        <f t="shared" si="12"/>
        <v>-2.6666666666666668E-2</v>
      </c>
    </row>
    <row r="10" spans="1:27" s="10" customFormat="1" ht="51" customHeight="1">
      <c r="A10" s="60" t="s">
        <v>68</v>
      </c>
      <c r="B10" s="114" t="s">
        <v>69</v>
      </c>
      <c r="C10" s="115">
        <f>Y10/Y20</f>
        <v>1.1580775911986102E-3</v>
      </c>
      <c r="D10" s="77">
        <v>4</v>
      </c>
      <c r="E10" s="77">
        <v>4</v>
      </c>
      <c r="F10" s="130">
        <f t="shared" si="0"/>
        <v>0</v>
      </c>
      <c r="G10" s="131">
        <f t="shared" si="1"/>
        <v>0</v>
      </c>
      <c r="H10" s="77">
        <v>1</v>
      </c>
      <c r="I10" s="77"/>
      <c r="J10" s="132">
        <f t="shared" si="3"/>
        <v>-1</v>
      </c>
      <c r="K10" s="131">
        <f t="shared" si="4"/>
        <v>-1</v>
      </c>
      <c r="L10" s="77"/>
      <c r="M10" s="77"/>
      <c r="N10" s="132">
        <f t="shared" si="2"/>
        <v>0</v>
      </c>
      <c r="O10" s="131" t="e">
        <f t="shared" si="5"/>
        <v>#DIV/0!</v>
      </c>
      <c r="P10" s="77"/>
      <c r="Q10" s="77"/>
      <c r="R10" s="132">
        <f t="shared" si="6"/>
        <v>0</v>
      </c>
      <c r="S10" s="131" t="e">
        <f t="shared" si="7"/>
        <v>#DIV/0!</v>
      </c>
      <c r="T10" s="77"/>
      <c r="U10" s="77"/>
      <c r="V10" s="132">
        <f t="shared" si="8"/>
        <v>0</v>
      </c>
      <c r="W10" s="131" t="e">
        <f t="shared" si="9"/>
        <v>#DIV/0!</v>
      </c>
      <c r="X10" s="132">
        <f t="shared" si="10"/>
        <v>5</v>
      </c>
      <c r="Y10" s="132">
        <f t="shared" si="10"/>
        <v>4</v>
      </c>
      <c r="Z10" s="132">
        <f t="shared" si="11"/>
        <v>-1</v>
      </c>
      <c r="AA10" s="133">
        <f t="shared" si="12"/>
        <v>-0.2</v>
      </c>
    </row>
    <row r="11" spans="1:27" s="10" customFormat="1" ht="75" customHeight="1">
      <c r="A11" s="60" t="s">
        <v>5</v>
      </c>
      <c r="B11" s="114" t="s">
        <v>31</v>
      </c>
      <c r="C11" s="115">
        <f>Y11/Y20</f>
        <v>2.0266357845975681E-3</v>
      </c>
      <c r="D11" s="77">
        <v>3</v>
      </c>
      <c r="E11" s="77">
        <v>4</v>
      </c>
      <c r="F11" s="130">
        <f t="shared" si="0"/>
        <v>1</v>
      </c>
      <c r="G11" s="131">
        <f t="shared" si="1"/>
        <v>0.33333333333333331</v>
      </c>
      <c r="H11" s="77">
        <v>3</v>
      </c>
      <c r="I11" s="77">
        <v>2</v>
      </c>
      <c r="J11" s="132">
        <f t="shared" si="3"/>
        <v>-1</v>
      </c>
      <c r="K11" s="131">
        <f t="shared" si="4"/>
        <v>-0.33333333333333331</v>
      </c>
      <c r="L11" s="77"/>
      <c r="M11" s="77"/>
      <c r="N11" s="132">
        <f t="shared" si="2"/>
        <v>0</v>
      </c>
      <c r="O11" s="131" t="e">
        <f t="shared" si="5"/>
        <v>#DIV/0!</v>
      </c>
      <c r="P11" s="77">
        <v>1</v>
      </c>
      <c r="Q11" s="77">
        <v>1</v>
      </c>
      <c r="R11" s="132">
        <f t="shared" si="6"/>
        <v>0</v>
      </c>
      <c r="S11" s="131">
        <f t="shared" si="7"/>
        <v>0</v>
      </c>
      <c r="T11" s="77"/>
      <c r="U11" s="77"/>
      <c r="V11" s="132">
        <f t="shared" si="8"/>
        <v>0</v>
      </c>
      <c r="W11" s="131" t="e">
        <f t="shared" si="9"/>
        <v>#DIV/0!</v>
      </c>
      <c r="X11" s="132">
        <f t="shared" si="10"/>
        <v>7</v>
      </c>
      <c r="Y11" s="132">
        <f t="shared" si="10"/>
        <v>7</v>
      </c>
      <c r="Z11" s="132">
        <f t="shared" si="11"/>
        <v>0</v>
      </c>
      <c r="AA11" s="133">
        <f t="shared" si="12"/>
        <v>0</v>
      </c>
    </row>
    <row r="12" spans="1:27" s="10" customFormat="1" ht="15">
      <c r="A12" s="60" t="s">
        <v>6</v>
      </c>
      <c r="B12" s="114" t="s">
        <v>7</v>
      </c>
      <c r="C12" s="115">
        <f>Y12/Y20</f>
        <v>8.97510133178923E-2</v>
      </c>
      <c r="D12" s="77">
        <v>127</v>
      </c>
      <c r="E12" s="77">
        <v>135</v>
      </c>
      <c r="F12" s="130">
        <f t="shared" si="0"/>
        <v>8</v>
      </c>
      <c r="G12" s="131">
        <f t="shared" si="1"/>
        <v>6.2992125984251968E-2</v>
      </c>
      <c r="H12" s="77">
        <v>34</v>
      </c>
      <c r="I12" s="77">
        <v>32</v>
      </c>
      <c r="J12" s="132">
        <f t="shared" si="3"/>
        <v>-2</v>
      </c>
      <c r="K12" s="131">
        <f t="shared" si="4"/>
        <v>-5.8823529411764705E-2</v>
      </c>
      <c r="L12" s="77">
        <v>2</v>
      </c>
      <c r="M12" s="77">
        <v>3</v>
      </c>
      <c r="N12" s="132">
        <f t="shared" si="2"/>
        <v>1</v>
      </c>
      <c r="O12" s="131">
        <f t="shared" si="5"/>
        <v>0.5</v>
      </c>
      <c r="P12" s="77">
        <v>107</v>
      </c>
      <c r="Q12" s="77">
        <v>104</v>
      </c>
      <c r="R12" s="132">
        <f t="shared" si="6"/>
        <v>-3</v>
      </c>
      <c r="S12" s="131">
        <f t="shared" si="7"/>
        <v>-2.8037383177570093E-2</v>
      </c>
      <c r="T12" s="77">
        <v>34</v>
      </c>
      <c r="U12" s="77">
        <v>36</v>
      </c>
      <c r="V12" s="132">
        <f t="shared" si="8"/>
        <v>2</v>
      </c>
      <c r="W12" s="131">
        <f t="shared" si="9"/>
        <v>5.8823529411764705E-2</v>
      </c>
      <c r="X12" s="132">
        <f t="shared" si="10"/>
        <v>304</v>
      </c>
      <c r="Y12" s="132">
        <f t="shared" si="10"/>
        <v>310</v>
      </c>
      <c r="Z12" s="132">
        <f t="shared" si="11"/>
        <v>6</v>
      </c>
      <c r="AA12" s="133">
        <f t="shared" si="12"/>
        <v>1.9736842105263157E-2</v>
      </c>
    </row>
    <row r="13" spans="1:27" s="10" customFormat="1" ht="15">
      <c r="A13" s="60" t="s">
        <v>8</v>
      </c>
      <c r="B13" s="114" t="s">
        <v>9</v>
      </c>
      <c r="C13" s="115">
        <f>Y13/Y20</f>
        <v>0.19861030689056167</v>
      </c>
      <c r="D13" s="77">
        <v>303</v>
      </c>
      <c r="E13" s="77">
        <v>314</v>
      </c>
      <c r="F13" s="130">
        <f t="shared" si="0"/>
        <v>11</v>
      </c>
      <c r="G13" s="131">
        <f t="shared" si="1"/>
        <v>3.6303630363036306E-2</v>
      </c>
      <c r="H13" s="77">
        <v>87</v>
      </c>
      <c r="I13" s="77">
        <v>101</v>
      </c>
      <c r="J13" s="132">
        <f t="shared" si="3"/>
        <v>14</v>
      </c>
      <c r="K13" s="131">
        <f t="shared" si="4"/>
        <v>0.16091954022988506</v>
      </c>
      <c r="L13" s="77">
        <v>9</v>
      </c>
      <c r="M13" s="77">
        <v>9</v>
      </c>
      <c r="N13" s="132">
        <f t="shared" si="2"/>
        <v>0</v>
      </c>
      <c r="O13" s="131">
        <f t="shared" si="5"/>
        <v>0</v>
      </c>
      <c r="P13" s="77">
        <v>197</v>
      </c>
      <c r="Q13" s="77">
        <v>205</v>
      </c>
      <c r="R13" s="132">
        <f t="shared" si="6"/>
        <v>8</v>
      </c>
      <c r="S13" s="131">
        <f t="shared" si="7"/>
        <v>4.060913705583756E-2</v>
      </c>
      <c r="T13" s="77">
        <v>57</v>
      </c>
      <c r="U13" s="77">
        <v>57</v>
      </c>
      <c r="V13" s="132">
        <f t="shared" si="8"/>
        <v>0</v>
      </c>
      <c r="W13" s="131">
        <f t="shared" si="9"/>
        <v>0</v>
      </c>
      <c r="X13" s="132">
        <f t="shared" si="10"/>
        <v>653</v>
      </c>
      <c r="Y13" s="132">
        <f t="shared" si="10"/>
        <v>686</v>
      </c>
      <c r="Z13" s="132">
        <f t="shared" si="11"/>
        <v>33</v>
      </c>
      <c r="AA13" s="133">
        <f t="shared" si="12"/>
        <v>5.0535987748851458E-2</v>
      </c>
    </row>
    <row r="14" spans="1:27" s="10" customFormat="1" ht="26.25">
      <c r="A14" s="60" t="s">
        <v>10</v>
      </c>
      <c r="B14" s="114" t="s">
        <v>26</v>
      </c>
      <c r="C14" s="115">
        <f>Y14/Y20</f>
        <v>3.6189924724956572E-2</v>
      </c>
      <c r="D14" s="77">
        <v>60</v>
      </c>
      <c r="E14" s="77">
        <v>59</v>
      </c>
      <c r="F14" s="130">
        <f t="shared" si="0"/>
        <v>-1</v>
      </c>
      <c r="G14" s="131">
        <f t="shared" si="1"/>
        <v>-1.6666666666666666E-2</v>
      </c>
      <c r="H14" s="77">
        <v>16</v>
      </c>
      <c r="I14" s="77">
        <v>19</v>
      </c>
      <c r="J14" s="132">
        <f t="shared" si="3"/>
        <v>3</v>
      </c>
      <c r="K14" s="131">
        <f t="shared" si="4"/>
        <v>0.1875</v>
      </c>
      <c r="L14" s="77"/>
      <c r="M14" s="77"/>
      <c r="N14" s="132">
        <f t="shared" si="2"/>
        <v>0</v>
      </c>
      <c r="O14" s="131" t="e">
        <f t="shared" si="5"/>
        <v>#DIV/0!</v>
      </c>
      <c r="P14" s="77">
        <v>39</v>
      </c>
      <c r="Q14" s="77">
        <v>40</v>
      </c>
      <c r="R14" s="132">
        <f t="shared" si="6"/>
        <v>1</v>
      </c>
      <c r="S14" s="131">
        <f t="shared" si="7"/>
        <v>2.564102564102564E-2</v>
      </c>
      <c r="T14" s="77">
        <v>4</v>
      </c>
      <c r="U14" s="77">
        <v>7</v>
      </c>
      <c r="V14" s="132">
        <f t="shared" si="8"/>
        <v>3</v>
      </c>
      <c r="W14" s="131">
        <f t="shared" si="9"/>
        <v>0.75</v>
      </c>
      <c r="X14" s="132">
        <f t="shared" si="10"/>
        <v>119</v>
      </c>
      <c r="Y14" s="132">
        <f t="shared" si="10"/>
        <v>125</v>
      </c>
      <c r="Z14" s="132">
        <f t="shared" si="11"/>
        <v>6</v>
      </c>
      <c r="AA14" s="133">
        <f t="shared" si="12"/>
        <v>5.0420168067226892E-2</v>
      </c>
    </row>
    <row r="15" spans="1:27" s="10" customFormat="1" ht="36.75" customHeight="1">
      <c r="A15" s="60" t="s">
        <v>30</v>
      </c>
      <c r="B15" s="114" t="s">
        <v>27</v>
      </c>
      <c r="C15" s="115">
        <f>Y15/Y20</f>
        <v>8.3092067168500289E-2</v>
      </c>
      <c r="D15" s="77">
        <v>81</v>
      </c>
      <c r="E15" s="77">
        <v>77</v>
      </c>
      <c r="F15" s="130">
        <f t="shared" si="0"/>
        <v>-4</v>
      </c>
      <c r="G15" s="131">
        <f t="shared" si="1"/>
        <v>-4.9382716049382713E-2</v>
      </c>
      <c r="H15" s="77">
        <v>42</v>
      </c>
      <c r="I15" s="77">
        <v>50</v>
      </c>
      <c r="J15" s="132">
        <f t="shared" si="3"/>
        <v>8</v>
      </c>
      <c r="K15" s="131">
        <f t="shared" si="4"/>
        <v>0.19047619047619047</v>
      </c>
      <c r="L15" s="77">
        <v>14</v>
      </c>
      <c r="M15" s="77">
        <v>14</v>
      </c>
      <c r="N15" s="132">
        <f t="shared" si="2"/>
        <v>0</v>
      </c>
      <c r="O15" s="131">
        <f t="shared" si="5"/>
        <v>0</v>
      </c>
      <c r="P15" s="77">
        <v>96</v>
      </c>
      <c r="Q15" s="77">
        <v>95</v>
      </c>
      <c r="R15" s="132">
        <f t="shared" si="6"/>
        <v>-1</v>
      </c>
      <c r="S15" s="131">
        <f t="shared" si="7"/>
        <v>-1.0416666666666666E-2</v>
      </c>
      <c r="T15" s="77">
        <v>55</v>
      </c>
      <c r="U15" s="77">
        <v>51</v>
      </c>
      <c r="V15" s="132">
        <f t="shared" si="8"/>
        <v>-4</v>
      </c>
      <c r="W15" s="131">
        <f t="shared" si="9"/>
        <v>-7.2727272727272724E-2</v>
      </c>
      <c r="X15" s="132">
        <f t="shared" si="10"/>
        <v>288</v>
      </c>
      <c r="Y15" s="132">
        <f t="shared" si="10"/>
        <v>287</v>
      </c>
      <c r="Z15" s="132">
        <f t="shared" si="11"/>
        <v>-1</v>
      </c>
      <c r="AA15" s="133">
        <f t="shared" si="12"/>
        <v>-3.472222222222222E-3</v>
      </c>
    </row>
    <row r="16" spans="1:27" s="10" customFormat="1" ht="27" customHeight="1">
      <c r="A16" s="60" t="s">
        <v>36</v>
      </c>
      <c r="B16" s="114" t="s">
        <v>37</v>
      </c>
      <c r="C16" s="115">
        <f>Y16/Y20</f>
        <v>1.679212507237985E-2</v>
      </c>
      <c r="D16" s="77">
        <v>47</v>
      </c>
      <c r="E16" s="77">
        <v>43</v>
      </c>
      <c r="F16" s="130">
        <f t="shared" si="0"/>
        <v>-4</v>
      </c>
      <c r="G16" s="131">
        <f t="shared" si="1"/>
        <v>-8.5106382978723402E-2</v>
      </c>
      <c r="H16" s="77">
        <v>4</v>
      </c>
      <c r="I16" s="77">
        <v>4</v>
      </c>
      <c r="J16" s="132">
        <f t="shared" si="3"/>
        <v>0</v>
      </c>
      <c r="K16" s="131">
        <f t="shared" si="4"/>
        <v>0</v>
      </c>
      <c r="L16" s="77">
        <v>2</v>
      </c>
      <c r="M16" s="77">
        <v>2</v>
      </c>
      <c r="N16" s="132">
        <f t="shared" si="2"/>
        <v>0</v>
      </c>
      <c r="O16" s="131">
        <f t="shared" si="5"/>
        <v>0</v>
      </c>
      <c r="P16" s="77">
        <v>5</v>
      </c>
      <c r="Q16" s="77">
        <v>7</v>
      </c>
      <c r="R16" s="132">
        <f t="shared" si="6"/>
        <v>2</v>
      </c>
      <c r="S16" s="131">
        <f t="shared" si="7"/>
        <v>0.4</v>
      </c>
      <c r="T16" s="77">
        <v>3</v>
      </c>
      <c r="U16" s="77">
        <v>2</v>
      </c>
      <c r="V16" s="132">
        <f t="shared" si="8"/>
        <v>-1</v>
      </c>
      <c r="W16" s="131">
        <f t="shared" si="9"/>
        <v>-0.33333333333333331</v>
      </c>
      <c r="X16" s="132">
        <f t="shared" si="10"/>
        <v>61</v>
      </c>
      <c r="Y16" s="132">
        <f t="shared" si="10"/>
        <v>58</v>
      </c>
      <c r="Z16" s="132">
        <f t="shared" si="11"/>
        <v>-3</v>
      </c>
      <c r="AA16" s="133">
        <f t="shared" si="12"/>
        <v>-4.9180327868852458E-2</v>
      </c>
    </row>
    <row r="17" spans="1:27" s="10" customFormat="1" ht="39">
      <c r="A17" s="60" t="s">
        <v>11</v>
      </c>
      <c r="B17" s="114" t="s">
        <v>32</v>
      </c>
      <c r="C17" s="115">
        <f>Y17/Y20</f>
        <v>8.42501447596989E-2</v>
      </c>
      <c r="D17" s="77">
        <v>126</v>
      </c>
      <c r="E17" s="77">
        <v>127</v>
      </c>
      <c r="F17" s="130">
        <f t="shared" si="0"/>
        <v>1</v>
      </c>
      <c r="G17" s="131">
        <f t="shared" si="1"/>
        <v>7.9365079365079361E-3</v>
      </c>
      <c r="H17" s="77">
        <v>46</v>
      </c>
      <c r="I17" s="77">
        <v>46</v>
      </c>
      <c r="J17" s="132">
        <f t="shared" si="3"/>
        <v>0</v>
      </c>
      <c r="K17" s="131">
        <f t="shared" si="4"/>
        <v>0</v>
      </c>
      <c r="L17" s="77">
        <v>6</v>
      </c>
      <c r="M17" s="77">
        <v>6</v>
      </c>
      <c r="N17" s="132">
        <f t="shared" si="2"/>
        <v>0</v>
      </c>
      <c r="O17" s="131">
        <f t="shared" si="5"/>
        <v>0</v>
      </c>
      <c r="P17" s="77">
        <v>88</v>
      </c>
      <c r="Q17" s="77">
        <v>74</v>
      </c>
      <c r="R17" s="132">
        <f t="shared" si="6"/>
        <v>-14</v>
      </c>
      <c r="S17" s="131">
        <f t="shared" si="7"/>
        <v>-0.15909090909090909</v>
      </c>
      <c r="T17" s="77">
        <v>41</v>
      </c>
      <c r="U17" s="77">
        <v>38</v>
      </c>
      <c r="V17" s="132">
        <f t="shared" si="8"/>
        <v>-3</v>
      </c>
      <c r="W17" s="131">
        <f t="shared" si="9"/>
        <v>-7.3170731707317069E-2</v>
      </c>
      <c r="X17" s="132">
        <f t="shared" si="10"/>
        <v>307</v>
      </c>
      <c r="Y17" s="132">
        <f t="shared" si="10"/>
        <v>291</v>
      </c>
      <c r="Z17" s="132">
        <f t="shared" si="11"/>
        <v>-16</v>
      </c>
      <c r="AA17" s="133">
        <f t="shared" si="12"/>
        <v>-5.2117263843648211E-2</v>
      </c>
    </row>
    <row r="18" spans="1:27" s="10" customFormat="1" ht="15">
      <c r="A18" s="61"/>
      <c r="B18" s="116" t="s">
        <v>28</v>
      </c>
      <c r="C18" s="115">
        <f>Y18/Y20</f>
        <v>0.24927620150550087</v>
      </c>
      <c r="D18" s="77">
        <v>439</v>
      </c>
      <c r="E18" s="77">
        <v>424</v>
      </c>
      <c r="F18" s="130">
        <f t="shared" si="0"/>
        <v>-15</v>
      </c>
      <c r="G18" s="131">
        <f t="shared" si="1"/>
        <v>-3.4168564920273349E-2</v>
      </c>
      <c r="H18" s="77">
        <v>129</v>
      </c>
      <c r="I18" s="77">
        <v>128</v>
      </c>
      <c r="J18" s="132">
        <f t="shared" si="3"/>
        <v>-1</v>
      </c>
      <c r="K18" s="131">
        <f t="shared" si="4"/>
        <v>-7.7519379844961239E-3</v>
      </c>
      <c r="L18" s="77">
        <v>12</v>
      </c>
      <c r="M18" s="77">
        <v>11</v>
      </c>
      <c r="N18" s="132">
        <f t="shared" si="2"/>
        <v>-1</v>
      </c>
      <c r="O18" s="131">
        <f t="shared" si="5"/>
        <v>-8.3333333333333329E-2</v>
      </c>
      <c r="P18" s="77">
        <v>229</v>
      </c>
      <c r="Q18" s="77">
        <v>222</v>
      </c>
      <c r="R18" s="132">
        <f t="shared" si="6"/>
        <v>-7</v>
      </c>
      <c r="S18" s="131">
        <f t="shared" si="7"/>
        <v>-3.0567685589519649E-2</v>
      </c>
      <c r="T18" s="77">
        <v>79</v>
      </c>
      <c r="U18" s="77">
        <v>76</v>
      </c>
      <c r="V18" s="132">
        <f t="shared" si="8"/>
        <v>-3</v>
      </c>
      <c r="W18" s="131">
        <f t="shared" si="9"/>
        <v>-3.7974683544303799E-2</v>
      </c>
      <c r="X18" s="132">
        <f t="shared" si="10"/>
        <v>888</v>
      </c>
      <c r="Y18" s="132">
        <f t="shared" si="10"/>
        <v>861</v>
      </c>
      <c r="Z18" s="132">
        <f t="shared" si="11"/>
        <v>-27</v>
      </c>
      <c r="AA18" s="133">
        <f t="shared" si="12"/>
        <v>-3.0405405405405407E-2</v>
      </c>
    </row>
    <row r="19" spans="1:27" s="10" customFormat="1" ht="15">
      <c r="A19" s="60" t="s">
        <v>12</v>
      </c>
      <c r="B19" s="117" t="s">
        <v>13</v>
      </c>
      <c r="C19" s="151">
        <f>Y19/Y20</f>
        <v>0.14591777649102489</v>
      </c>
      <c r="D19" s="248">
        <v>202</v>
      </c>
      <c r="E19" s="247">
        <v>191</v>
      </c>
      <c r="F19" s="249">
        <f t="shared" si="0"/>
        <v>-11</v>
      </c>
      <c r="G19" s="250">
        <f t="shared" si="1"/>
        <v>-5.4455445544554455E-2</v>
      </c>
      <c r="H19" s="248">
        <v>54</v>
      </c>
      <c r="I19" s="247">
        <v>54</v>
      </c>
      <c r="J19" s="251">
        <f t="shared" si="3"/>
        <v>0</v>
      </c>
      <c r="K19" s="250">
        <f t="shared" si="4"/>
        <v>0</v>
      </c>
      <c r="L19" s="248">
        <v>2</v>
      </c>
      <c r="M19" s="247">
        <v>2</v>
      </c>
      <c r="N19" s="251">
        <f t="shared" si="2"/>
        <v>0</v>
      </c>
      <c r="O19" s="250">
        <f t="shared" si="5"/>
        <v>0</v>
      </c>
      <c r="P19" s="248">
        <v>156</v>
      </c>
      <c r="Q19" s="247">
        <v>157</v>
      </c>
      <c r="R19" s="251">
        <f t="shared" si="6"/>
        <v>1</v>
      </c>
      <c r="S19" s="250">
        <f t="shared" si="7"/>
        <v>6.41025641025641E-3</v>
      </c>
      <c r="T19" s="248">
        <v>104</v>
      </c>
      <c r="U19" s="247">
        <v>100</v>
      </c>
      <c r="V19" s="251">
        <f t="shared" si="8"/>
        <v>-4</v>
      </c>
      <c r="W19" s="250">
        <f t="shared" si="9"/>
        <v>-3.8461538461538464E-2</v>
      </c>
      <c r="X19" s="132">
        <f t="shared" si="10"/>
        <v>518</v>
      </c>
      <c r="Y19" s="132">
        <f t="shared" si="10"/>
        <v>504</v>
      </c>
      <c r="Z19" s="132">
        <f t="shared" si="11"/>
        <v>-14</v>
      </c>
      <c r="AA19" s="133">
        <f t="shared" si="12"/>
        <v>-2.7027027027027029E-2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24">
        <f>SUM(D7:D19)</f>
        <v>1559</v>
      </c>
      <c r="E20" s="124">
        <f>SUM(E7:E19)</f>
        <v>1535</v>
      </c>
      <c r="F20" s="125">
        <f t="shared" si="0"/>
        <v>-24</v>
      </c>
      <c r="G20" s="126">
        <f t="shared" si="1"/>
        <v>-1.5394483643361129E-2</v>
      </c>
      <c r="H20" s="124">
        <f>SUM(H7:H19)</f>
        <v>449</v>
      </c>
      <c r="I20" s="124">
        <f>SUM(I7:I19)</f>
        <v>465</v>
      </c>
      <c r="J20" s="125">
        <f>I20-H20</f>
        <v>16</v>
      </c>
      <c r="K20" s="127">
        <f>J20/H20</f>
        <v>3.5634743875278395E-2</v>
      </c>
      <c r="L20" s="124">
        <f>SUM(L7:L19)</f>
        <v>50</v>
      </c>
      <c r="M20" s="124">
        <f>SUM(M7:M19)</f>
        <v>52</v>
      </c>
      <c r="N20" s="125">
        <f t="shared" si="2"/>
        <v>2</v>
      </c>
      <c r="O20" s="127">
        <f>N20/L20</f>
        <v>0.04</v>
      </c>
      <c r="P20" s="124">
        <f>SUM(P7:P19)</f>
        <v>1031</v>
      </c>
      <c r="Q20" s="124">
        <f>SUM(Q7:Q19)</f>
        <v>1021</v>
      </c>
      <c r="R20" s="125">
        <f>Q20-P20</f>
        <v>-10</v>
      </c>
      <c r="S20" s="127">
        <f>R20/P20</f>
        <v>-9.6993210475266739E-3</v>
      </c>
      <c r="T20" s="124">
        <f>SUM(T7:T19)</f>
        <v>389</v>
      </c>
      <c r="U20" s="124">
        <f>SUM(U7:U19)</f>
        <v>381</v>
      </c>
      <c r="V20" s="125">
        <f>U20-T20</f>
        <v>-8</v>
      </c>
      <c r="W20" s="127">
        <f>V20/T20</f>
        <v>-2.056555269922879E-2</v>
      </c>
      <c r="X20" s="128">
        <f>D20+H20+L20+P20+T20</f>
        <v>3478</v>
      </c>
      <c r="Y20" s="128">
        <f t="shared" si="10"/>
        <v>3454</v>
      </c>
      <c r="Z20" s="128">
        <f>Y20-X20</f>
        <v>-24</v>
      </c>
      <c r="AA20" s="129">
        <f>Z20/X20</f>
        <v>-6.9005175388154108E-3</v>
      </c>
    </row>
    <row r="21" spans="1:27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topLeftCell="A2" workbookViewId="0">
      <selection activeCell="L27" sqref="L27"/>
    </sheetView>
  </sheetViews>
  <sheetFormatPr defaultRowHeight="15"/>
  <cols>
    <col min="1" max="1" width="32.425781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4" customFormat="1" ht="12.75">
      <c r="A3" s="33" t="s">
        <v>101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2.75">
      <c r="A4" s="33" t="s">
        <v>142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2.75">
      <c r="A5" s="111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ht="13.5" thickBot="1">
      <c r="A6" s="7"/>
    </row>
    <row r="7" spans="1:29" s="8" customFormat="1">
      <c r="A7" s="67"/>
      <c r="B7" s="220" t="s">
        <v>65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1"/>
      <c r="AC7" s="8" t="s">
        <v>43</v>
      </c>
    </row>
    <row r="8" spans="1:29" s="8" customFormat="1">
      <c r="A8" s="68" t="s">
        <v>66</v>
      </c>
      <c r="B8" s="215" t="s">
        <v>53</v>
      </c>
      <c r="C8" s="215"/>
      <c r="D8" s="215" t="s">
        <v>54</v>
      </c>
      <c r="E8" s="215"/>
      <c r="F8" s="215" t="s">
        <v>55</v>
      </c>
      <c r="G8" s="215"/>
      <c r="H8" s="215" t="s">
        <v>56</v>
      </c>
      <c r="I8" s="215"/>
      <c r="J8" s="215" t="s">
        <v>57</v>
      </c>
      <c r="K8" s="215"/>
      <c r="L8" s="215" t="s">
        <v>19</v>
      </c>
      <c r="M8" s="216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48" t="s">
        <v>58</v>
      </c>
      <c r="B10" s="77">
        <v>52</v>
      </c>
      <c r="C10" s="50">
        <f>B10/B17</f>
        <v>3.3876221498371335E-2</v>
      </c>
      <c r="D10" s="77">
        <v>17</v>
      </c>
      <c r="E10" s="50">
        <f>D10/D17</f>
        <v>3.6559139784946237E-2</v>
      </c>
      <c r="F10" s="77">
        <v>1</v>
      </c>
      <c r="G10" s="50">
        <f>F10/F17</f>
        <v>1.9230769230769232E-2</v>
      </c>
      <c r="H10" s="77">
        <v>43</v>
      </c>
      <c r="I10" s="50">
        <f>H10/H17</f>
        <v>4.2115572967678747E-2</v>
      </c>
      <c r="J10" s="77">
        <v>11</v>
      </c>
      <c r="K10" s="50">
        <f>J10/J17</f>
        <v>2.8871391076115485E-2</v>
      </c>
      <c r="L10" s="51">
        <f t="shared" ref="L10:L16" si="0">B10+D10+F10+H10+J10</f>
        <v>124</v>
      </c>
      <c r="M10" s="45">
        <f>L10/L17</f>
        <v>3.5900405327156923E-2</v>
      </c>
      <c r="AC10" s="8" t="s">
        <v>39</v>
      </c>
    </row>
    <row r="11" spans="1:29" s="8" customFormat="1">
      <c r="A11" s="148" t="s">
        <v>59</v>
      </c>
      <c r="B11" s="77">
        <v>11</v>
      </c>
      <c r="C11" s="50">
        <f>B11/B17</f>
        <v>7.1661237785016286E-3</v>
      </c>
      <c r="D11" s="77">
        <v>3</v>
      </c>
      <c r="E11" s="50">
        <f>D11/D17</f>
        <v>6.4516129032258064E-3</v>
      </c>
      <c r="F11" s="77"/>
      <c r="G11" s="50">
        <f>F11/F17</f>
        <v>0</v>
      </c>
      <c r="H11" s="77">
        <v>9</v>
      </c>
      <c r="I11" s="50">
        <f>H11/H17</f>
        <v>8.8148873653281102E-3</v>
      </c>
      <c r="J11" s="77">
        <v>6</v>
      </c>
      <c r="K11" s="50">
        <f>J11/J17</f>
        <v>1.5748031496062992E-2</v>
      </c>
      <c r="L11" s="51">
        <f t="shared" si="0"/>
        <v>29</v>
      </c>
      <c r="M11" s="45">
        <f>L11/L17</f>
        <v>8.3960625361899251E-3</v>
      </c>
    </row>
    <row r="12" spans="1:29" s="8" customFormat="1">
      <c r="A12" s="148" t="s">
        <v>60</v>
      </c>
      <c r="B12" s="77">
        <v>1346</v>
      </c>
      <c r="C12" s="50">
        <f>B12/B17</f>
        <v>0.8768729641693811</v>
      </c>
      <c r="D12" s="77">
        <v>395</v>
      </c>
      <c r="E12" s="50">
        <f>D12/D17</f>
        <v>0.84946236559139787</v>
      </c>
      <c r="F12" s="77">
        <v>43</v>
      </c>
      <c r="G12" s="50">
        <f>F12/F17</f>
        <v>0.82692307692307687</v>
      </c>
      <c r="H12" s="77">
        <v>818</v>
      </c>
      <c r="I12" s="50">
        <f>H12/H17</f>
        <v>0.80117531831537703</v>
      </c>
      <c r="J12" s="77">
        <v>248</v>
      </c>
      <c r="K12" s="50">
        <f>J12/J17</f>
        <v>0.65091863517060367</v>
      </c>
      <c r="L12" s="51">
        <f t="shared" si="0"/>
        <v>2850</v>
      </c>
      <c r="M12" s="45">
        <f>L12/L17</f>
        <v>0.82513028372900987</v>
      </c>
      <c r="AC12" s="8" t="s">
        <v>40</v>
      </c>
    </row>
    <row r="13" spans="1:29" s="8" customFormat="1">
      <c r="A13" s="148" t="s">
        <v>61</v>
      </c>
      <c r="B13" s="77">
        <v>64</v>
      </c>
      <c r="C13" s="50">
        <f>B13/B17</f>
        <v>4.1693811074918569E-2</v>
      </c>
      <c r="D13" s="77">
        <v>39</v>
      </c>
      <c r="E13" s="50">
        <f>D13/D17</f>
        <v>8.387096774193549E-2</v>
      </c>
      <c r="F13" s="77">
        <v>8</v>
      </c>
      <c r="G13" s="50">
        <f>F13/F17</f>
        <v>0.15384615384615385</v>
      </c>
      <c r="H13" s="77">
        <v>62</v>
      </c>
      <c r="I13" s="50">
        <f>H13/H17</f>
        <v>6.0724779627815868E-2</v>
      </c>
      <c r="J13" s="77">
        <v>39</v>
      </c>
      <c r="K13" s="50">
        <f>J13/J17</f>
        <v>0.10236220472440945</v>
      </c>
      <c r="L13" s="51">
        <f t="shared" si="0"/>
        <v>212</v>
      </c>
      <c r="M13" s="45">
        <f>L13/L17</f>
        <v>6.1378112333526344E-2</v>
      </c>
      <c r="AC13" s="8" t="s">
        <v>41</v>
      </c>
    </row>
    <row r="14" spans="1:29" s="8" customFormat="1">
      <c r="A14" s="148" t="s">
        <v>62</v>
      </c>
      <c r="B14" s="77">
        <v>21</v>
      </c>
      <c r="C14" s="50">
        <f>B14/B17</f>
        <v>1.3680781758957655E-2</v>
      </c>
      <c r="D14" s="77">
        <v>2</v>
      </c>
      <c r="E14" s="50">
        <f>D14/D17</f>
        <v>4.3010752688172043E-3</v>
      </c>
      <c r="F14" s="77"/>
      <c r="G14" s="50">
        <f>F14/F17</f>
        <v>0</v>
      </c>
      <c r="H14" s="77">
        <v>65</v>
      </c>
      <c r="I14" s="50">
        <f>H14/H17</f>
        <v>6.3663075416258569E-2</v>
      </c>
      <c r="J14" s="77">
        <v>60</v>
      </c>
      <c r="K14" s="50">
        <f>J14/J17</f>
        <v>0.15748031496062992</v>
      </c>
      <c r="L14" s="51">
        <f t="shared" si="0"/>
        <v>148</v>
      </c>
      <c r="M14" s="45">
        <f>L14/L17</f>
        <v>4.2848870874348584E-2</v>
      </c>
    </row>
    <row r="15" spans="1:29" s="8" customFormat="1">
      <c r="A15" s="148" t="s">
        <v>63</v>
      </c>
      <c r="B15" s="77">
        <v>38</v>
      </c>
      <c r="C15" s="50">
        <f>B15/B17</f>
        <v>2.4755700325732898E-2</v>
      </c>
      <c r="D15" s="77">
        <v>7</v>
      </c>
      <c r="E15" s="50">
        <f>D15/D17</f>
        <v>1.5053763440860216E-2</v>
      </c>
      <c r="F15" s="77">
        <v>0</v>
      </c>
      <c r="G15" s="50">
        <f>F15/F17</f>
        <v>0</v>
      </c>
      <c r="H15" s="77">
        <v>16</v>
      </c>
      <c r="I15" s="50">
        <f>H15/H17</f>
        <v>1.5670910871694418E-2</v>
      </c>
      <c r="J15" s="77">
        <v>13</v>
      </c>
      <c r="K15" s="50">
        <f>J15/J17</f>
        <v>3.4120734908136482E-2</v>
      </c>
      <c r="L15" s="51">
        <f t="shared" si="0"/>
        <v>74</v>
      </c>
      <c r="M15" s="45">
        <f>L15/L17</f>
        <v>2.1424435437174292E-2</v>
      </c>
    </row>
    <row r="16" spans="1:29" s="8" customFormat="1">
      <c r="A16" s="148" t="s">
        <v>64</v>
      </c>
      <c r="B16" s="77">
        <v>3</v>
      </c>
      <c r="C16" s="50">
        <f>B16/B17</f>
        <v>1.9543973941368079E-3</v>
      </c>
      <c r="D16" s="77">
        <v>2</v>
      </c>
      <c r="E16" s="50">
        <f>D16/D17</f>
        <v>4.3010752688172043E-3</v>
      </c>
      <c r="F16" s="77"/>
      <c r="G16" s="50">
        <f>F16/F17</f>
        <v>0</v>
      </c>
      <c r="H16" s="77">
        <v>8</v>
      </c>
      <c r="I16" s="50">
        <f>H16/H17</f>
        <v>7.8354554358472089E-3</v>
      </c>
      <c r="J16" s="77">
        <v>4</v>
      </c>
      <c r="K16" s="50">
        <f>J16/J17</f>
        <v>1.0498687664041995E-2</v>
      </c>
      <c r="L16" s="51">
        <f t="shared" si="0"/>
        <v>17</v>
      </c>
      <c r="M16" s="45">
        <f>L16/L17</f>
        <v>4.9218297625940937E-3</v>
      </c>
      <c r="AC16" s="8" t="s">
        <v>42</v>
      </c>
    </row>
    <row r="17" spans="1:13" s="40" customFormat="1" ht="15.75" thickBot="1">
      <c r="A17" s="71" t="s">
        <v>14</v>
      </c>
      <c r="B17" s="72">
        <f>SUM(B10:B16)</f>
        <v>1535</v>
      </c>
      <c r="C17" s="73">
        <f>B17/B17</f>
        <v>1</v>
      </c>
      <c r="D17" s="72">
        <f>SUM(D10:D16)</f>
        <v>465</v>
      </c>
      <c r="E17" s="73">
        <f>D17/D17</f>
        <v>1</v>
      </c>
      <c r="F17" s="72">
        <f>SUM(F10:F16)</f>
        <v>52</v>
      </c>
      <c r="G17" s="73">
        <f>F17/F17</f>
        <v>1</v>
      </c>
      <c r="H17" s="72">
        <f>SUM(H10:H16)</f>
        <v>1021</v>
      </c>
      <c r="I17" s="73">
        <f>H17/H17</f>
        <v>1</v>
      </c>
      <c r="J17" s="72">
        <f>SUM(J10:J16)</f>
        <v>381</v>
      </c>
      <c r="K17" s="73">
        <f>J17/J17</f>
        <v>1</v>
      </c>
      <c r="L17" s="72">
        <f>SUM(L10:L16)</f>
        <v>3454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8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workbookViewId="0">
      <selection activeCell="W20" sqref="W20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95" t="s">
        <v>102</v>
      </c>
      <c r="C2" s="196"/>
      <c r="D2" s="196"/>
      <c r="E2" s="196"/>
      <c r="F2" s="196"/>
      <c r="G2" s="197"/>
      <c r="H2" s="197"/>
      <c r="I2" s="196"/>
      <c r="J2" s="196"/>
      <c r="K2" s="196"/>
      <c r="L2" s="196"/>
      <c r="M2" s="196"/>
      <c r="N2" s="19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99" t="s">
        <v>143</v>
      </c>
      <c r="C3" s="193"/>
      <c r="D3" s="193"/>
      <c r="E3" s="193"/>
      <c r="F3" s="193"/>
      <c r="G3" s="194"/>
      <c r="H3" s="194"/>
      <c r="I3" s="193"/>
      <c r="J3" s="193"/>
      <c r="K3" s="193"/>
      <c r="L3" s="193"/>
      <c r="M3" s="193"/>
      <c r="N3" s="200"/>
      <c r="Y3" s="37"/>
      <c r="Z3" s="37"/>
      <c r="AA3" s="37"/>
      <c r="AB3" s="37"/>
      <c r="AC3" s="37"/>
    </row>
    <row r="4" spans="1:29">
      <c r="B4" s="53"/>
      <c r="C4" s="245" t="s">
        <v>53</v>
      </c>
      <c r="D4" s="245"/>
      <c r="E4" s="245" t="s">
        <v>54</v>
      </c>
      <c r="F4" s="245"/>
      <c r="G4" s="245" t="s">
        <v>55</v>
      </c>
      <c r="H4" s="245"/>
      <c r="I4" s="245" t="s">
        <v>56</v>
      </c>
      <c r="J4" s="245"/>
      <c r="K4" s="245" t="s">
        <v>57</v>
      </c>
      <c r="L4" s="245"/>
      <c r="M4" s="245" t="s">
        <v>19</v>
      </c>
      <c r="N4" s="246"/>
    </row>
    <row r="5" spans="1:29">
      <c r="B5" s="53"/>
      <c r="C5" s="213" t="s">
        <v>67</v>
      </c>
      <c r="D5" s="213" t="s">
        <v>23</v>
      </c>
      <c r="E5" s="213" t="s">
        <v>67</v>
      </c>
      <c r="F5" s="213" t="s">
        <v>23</v>
      </c>
      <c r="G5" s="213" t="s">
        <v>67</v>
      </c>
      <c r="H5" s="213" t="s">
        <v>23</v>
      </c>
      <c r="I5" s="213" t="s">
        <v>67</v>
      </c>
      <c r="J5" s="213" t="s">
        <v>23</v>
      </c>
      <c r="K5" s="213" t="s">
        <v>67</v>
      </c>
      <c r="L5" s="213" t="s">
        <v>23</v>
      </c>
      <c r="M5" s="213" t="s">
        <v>67</v>
      </c>
      <c r="N5" s="214" t="s">
        <v>23</v>
      </c>
    </row>
    <row r="6" spans="1:29">
      <c r="A6" s="42"/>
      <c r="B6" s="147" t="s">
        <v>135</v>
      </c>
      <c r="C6" s="77"/>
      <c r="D6" s="46"/>
      <c r="E6" s="77"/>
      <c r="F6" s="46"/>
      <c r="G6" s="77"/>
      <c r="H6" s="46"/>
      <c r="I6" s="77"/>
      <c r="J6" s="46"/>
      <c r="K6" s="77">
        <v>1</v>
      </c>
      <c r="L6" s="46"/>
      <c r="M6" s="52">
        <f>SUM(C6,E6,G6,I6,K6)</f>
        <v>1</v>
      </c>
      <c r="N6" s="54">
        <f>M6/$M$29</f>
        <v>4.7169811320754715E-3</v>
      </c>
      <c r="O6" s="13"/>
      <c r="P6" s="42"/>
    </row>
    <row r="7" spans="1:29">
      <c r="A7" s="42"/>
      <c r="B7" s="147" t="s">
        <v>112</v>
      </c>
      <c r="C7" s="77">
        <v>11</v>
      </c>
      <c r="D7" s="46">
        <f>C7/$C$29</f>
        <v>0.171875</v>
      </c>
      <c r="E7" s="77">
        <v>9</v>
      </c>
      <c r="F7" s="46">
        <f>E7/E29</f>
        <v>0.23076923076923078</v>
      </c>
      <c r="G7" s="77">
        <v>1</v>
      </c>
      <c r="H7" s="46">
        <f>G7/G29</f>
        <v>0.125</v>
      </c>
      <c r="I7" s="77">
        <v>9</v>
      </c>
      <c r="J7" s="46">
        <f>I7/$I$29</f>
        <v>0.14516129032258066</v>
      </c>
      <c r="K7" s="77">
        <v>7</v>
      </c>
      <c r="L7" s="46">
        <f>K7/$K$29</f>
        <v>0.17948717948717949</v>
      </c>
      <c r="M7" s="52">
        <f t="shared" ref="M7:M28" si="0">SUM(C7,E7,G7,I7,K7)</f>
        <v>37</v>
      </c>
      <c r="N7" s="54">
        <f>M7/$M$29</f>
        <v>0.17452830188679244</v>
      </c>
      <c r="O7" s="13"/>
      <c r="P7" s="42"/>
    </row>
    <row r="8" spans="1:29">
      <c r="A8" s="42"/>
      <c r="B8" s="147" t="s">
        <v>113</v>
      </c>
      <c r="C8" s="77"/>
      <c r="D8" s="46"/>
      <c r="E8" s="77">
        <v>1</v>
      </c>
      <c r="F8" s="46">
        <f>E8/E29</f>
        <v>2.564102564102564E-2</v>
      </c>
      <c r="G8" s="77">
        <v>1</v>
      </c>
      <c r="H8" s="46"/>
      <c r="I8" s="77">
        <v>2</v>
      </c>
      <c r="J8" s="46">
        <f>I8/$I$29</f>
        <v>3.2258064516129031E-2</v>
      </c>
      <c r="K8" s="77">
        <v>1</v>
      </c>
      <c r="L8" s="46"/>
      <c r="M8" s="52">
        <f t="shared" si="0"/>
        <v>5</v>
      </c>
      <c r="N8" s="54">
        <f>M8/$M$29</f>
        <v>2.358490566037736E-2</v>
      </c>
      <c r="O8" s="13"/>
      <c r="P8" s="42"/>
    </row>
    <row r="9" spans="1:29">
      <c r="A9" s="42"/>
      <c r="B9" s="147" t="s">
        <v>114</v>
      </c>
      <c r="C9" s="77"/>
      <c r="D9" s="46"/>
      <c r="E9" s="77">
        <v>1</v>
      </c>
      <c r="F9" s="46">
        <f>E9/E29</f>
        <v>2.564102564102564E-2</v>
      </c>
      <c r="G9" s="77"/>
      <c r="H9" s="46"/>
      <c r="I9" s="77"/>
      <c r="J9" s="46"/>
      <c r="K9" s="77">
        <v>1</v>
      </c>
      <c r="L9" s="46">
        <f>K9/$K$29</f>
        <v>2.564102564102564E-2</v>
      </c>
      <c r="M9" s="52">
        <f t="shared" si="0"/>
        <v>2</v>
      </c>
      <c r="N9" s="54">
        <f>M9/$M$29</f>
        <v>9.433962264150943E-3</v>
      </c>
      <c r="O9" s="13"/>
      <c r="P9" s="42"/>
    </row>
    <row r="10" spans="1:29">
      <c r="A10" s="42"/>
      <c r="B10" s="147" t="s">
        <v>115</v>
      </c>
      <c r="C10" s="77">
        <v>1</v>
      </c>
      <c r="D10" s="46">
        <f>C10/$C$29</f>
        <v>1.5625E-2</v>
      </c>
      <c r="E10" s="77"/>
      <c r="F10" s="46"/>
      <c r="G10" s="77"/>
      <c r="H10" s="46"/>
      <c r="I10" s="77"/>
      <c r="J10" s="46"/>
      <c r="K10" s="77"/>
      <c r="L10" s="46"/>
      <c r="M10" s="52">
        <f t="shared" si="0"/>
        <v>1</v>
      </c>
      <c r="N10" s="54">
        <f>M10/$M$29</f>
        <v>4.7169811320754715E-3</v>
      </c>
      <c r="O10" s="13"/>
      <c r="P10" s="42"/>
    </row>
    <row r="11" spans="1:29">
      <c r="A11" s="42"/>
      <c r="B11" s="147" t="s">
        <v>116</v>
      </c>
      <c r="C11" s="77">
        <v>3</v>
      </c>
      <c r="D11" s="46">
        <f>C11/$C$29</f>
        <v>4.6875E-2</v>
      </c>
      <c r="E11" s="77"/>
      <c r="F11" s="46"/>
      <c r="G11" s="77"/>
      <c r="H11" s="46"/>
      <c r="I11" s="77"/>
      <c r="J11" s="46"/>
      <c r="K11" s="77"/>
      <c r="L11" s="46"/>
      <c r="M11" s="52">
        <f t="shared" si="0"/>
        <v>3</v>
      </c>
      <c r="N11" s="54">
        <f>M11/$M$29</f>
        <v>1.4150943396226415E-2</v>
      </c>
      <c r="O11" s="13"/>
      <c r="P11" s="42"/>
    </row>
    <row r="12" spans="1:29">
      <c r="A12" s="42"/>
      <c r="B12" s="147" t="s">
        <v>117</v>
      </c>
      <c r="C12" s="77">
        <v>6</v>
      </c>
      <c r="D12" s="46">
        <f>C12/$C$29</f>
        <v>9.375E-2</v>
      </c>
      <c r="E12" s="77">
        <v>7</v>
      </c>
      <c r="F12" s="46">
        <f>E12/E29</f>
        <v>0.17948717948717949</v>
      </c>
      <c r="G12" s="77">
        <v>3</v>
      </c>
      <c r="H12" s="46">
        <f>G12/G29</f>
        <v>0.375</v>
      </c>
      <c r="I12" s="77">
        <v>8</v>
      </c>
      <c r="J12" s="46">
        <f>I12/$I$29</f>
        <v>0.12903225806451613</v>
      </c>
      <c r="K12" s="77">
        <v>10</v>
      </c>
      <c r="L12" s="46">
        <f>K12/$K$29</f>
        <v>0.25641025641025639</v>
      </c>
      <c r="M12" s="52">
        <f t="shared" si="0"/>
        <v>34</v>
      </c>
      <c r="N12" s="54">
        <f>M12/$M$29</f>
        <v>0.16037735849056603</v>
      </c>
      <c r="O12" s="13"/>
      <c r="P12" s="42"/>
    </row>
    <row r="13" spans="1:29">
      <c r="A13" s="42"/>
      <c r="B13" s="147" t="s">
        <v>118</v>
      </c>
      <c r="C13" s="77">
        <v>1</v>
      </c>
      <c r="D13" s="46">
        <f>C13/$C$29</f>
        <v>1.5625E-2</v>
      </c>
      <c r="E13" s="77"/>
      <c r="F13" s="46"/>
      <c r="G13" s="77"/>
      <c r="H13" s="46"/>
      <c r="I13" s="77"/>
      <c r="J13" s="46"/>
      <c r="K13" s="77"/>
      <c r="L13" s="46"/>
      <c r="M13" s="52">
        <f t="shared" si="0"/>
        <v>1</v>
      </c>
      <c r="N13" s="54">
        <f>M13/$M$29</f>
        <v>4.7169811320754715E-3</v>
      </c>
      <c r="O13" s="13"/>
      <c r="P13" s="42"/>
    </row>
    <row r="14" spans="1:29">
      <c r="A14" s="42"/>
      <c r="B14" s="147" t="s">
        <v>119</v>
      </c>
      <c r="C14" s="77"/>
      <c r="D14" s="46"/>
      <c r="E14" s="77"/>
      <c r="F14" s="46"/>
      <c r="G14" s="77">
        <v>1</v>
      </c>
      <c r="H14" s="46"/>
      <c r="I14" s="77">
        <v>1</v>
      </c>
      <c r="J14" s="46">
        <f>I14/$I$29</f>
        <v>1.6129032258064516E-2</v>
      </c>
      <c r="K14" s="77">
        <v>2</v>
      </c>
      <c r="L14" s="46">
        <f>K14/$K$29</f>
        <v>5.128205128205128E-2</v>
      </c>
      <c r="M14" s="52">
        <f t="shared" si="0"/>
        <v>4</v>
      </c>
      <c r="N14" s="54">
        <f>M14/$M$29</f>
        <v>1.8867924528301886E-2</v>
      </c>
      <c r="O14" s="13"/>
      <c r="P14" s="42"/>
    </row>
    <row r="15" spans="1:29">
      <c r="A15" s="42"/>
      <c r="B15" s="147" t="s">
        <v>120</v>
      </c>
      <c r="C15" s="77">
        <v>22</v>
      </c>
      <c r="D15" s="46">
        <f>C15/$C$29</f>
        <v>0.34375</v>
      </c>
      <c r="E15" s="77">
        <v>9</v>
      </c>
      <c r="F15" s="46">
        <f>E15/E29</f>
        <v>0.23076923076923078</v>
      </c>
      <c r="G15" s="77">
        <v>2</v>
      </c>
      <c r="H15" s="46"/>
      <c r="I15" s="77">
        <v>21</v>
      </c>
      <c r="J15" s="46">
        <f>I15/$I$29</f>
        <v>0.33870967741935482</v>
      </c>
      <c r="K15" s="77">
        <v>11</v>
      </c>
      <c r="L15" s="46">
        <f>K15/$K$29</f>
        <v>0.28205128205128205</v>
      </c>
      <c r="M15" s="52">
        <f t="shared" si="0"/>
        <v>65</v>
      </c>
      <c r="N15" s="54">
        <f>M15/$M$29</f>
        <v>0.30660377358490565</v>
      </c>
      <c r="O15" s="13"/>
      <c r="P15" s="42"/>
    </row>
    <row r="16" spans="1:29">
      <c r="A16" s="42"/>
      <c r="B16" s="147" t="s">
        <v>121</v>
      </c>
      <c r="C16" s="77">
        <v>1</v>
      </c>
      <c r="D16" s="46">
        <f>C16/$C$29</f>
        <v>1.5625E-2</v>
      </c>
      <c r="E16" s="77">
        <v>1</v>
      </c>
      <c r="F16" s="46">
        <f>E16/E29</f>
        <v>2.564102564102564E-2</v>
      </c>
      <c r="G16" s="77"/>
      <c r="H16" s="46"/>
      <c r="I16" s="77"/>
      <c r="J16" s="46"/>
      <c r="K16" s="77"/>
      <c r="L16" s="46"/>
      <c r="M16" s="52">
        <f t="shared" si="0"/>
        <v>2</v>
      </c>
      <c r="N16" s="54">
        <f>M16/$M$29</f>
        <v>9.433962264150943E-3</v>
      </c>
      <c r="O16" s="13"/>
      <c r="P16" s="42"/>
    </row>
    <row r="17" spans="1:16">
      <c r="A17" s="42"/>
      <c r="B17" s="147" t="s">
        <v>122</v>
      </c>
      <c r="C17" s="77"/>
      <c r="D17" s="46"/>
      <c r="E17" s="77"/>
      <c r="F17" s="46"/>
      <c r="G17" s="77"/>
      <c r="H17" s="46"/>
      <c r="I17" s="77">
        <v>2</v>
      </c>
      <c r="J17" s="46">
        <f>I17/$I$29</f>
        <v>3.2258064516129031E-2</v>
      </c>
      <c r="K17" s="77"/>
      <c r="L17" s="46"/>
      <c r="M17" s="52">
        <f t="shared" si="0"/>
        <v>2</v>
      </c>
      <c r="N17" s="54">
        <f>M17/$M$29</f>
        <v>9.433962264150943E-3</v>
      </c>
      <c r="O17" s="13"/>
      <c r="P17" s="42"/>
    </row>
    <row r="18" spans="1:16">
      <c r="A18" s="42"/>
      <c r="B18" s="147" t="s">
        <v>123</v>
      </c>
      <c r="C18" s="77"/>
      <c r="D18" s="46"/>
      <c r="E18" s="77">
        <v>1</v>
      </c>
      <c r="F18" s="46">
        <f>E18/E29</f>
        <v>2.564102564102564E-2</v>
      </c>
      <c r="G18" s="77"/>
      <c r="H18" s="46"/>
      <c r="I18" s="77"/>
      <c r="J18" s="46"/>
      <c r="K18" s="77"/>
      <c r="L18" s="46"/>
      <c r="M18" s="52">
        <f t="shared" si="0"/>
        <v>1</v>
      </c>
      <c r="N18" s="54">
        <f>M18/$M$29</f>
        <v>4.7169811320754715E-3</v>
      </c>
      <c r="O18" s="13"/>
      <c r="P18" s="42"/>
    </row>
    <row r="19" spans="1:16">
      <c r="A19" s="42"/>
      <c r="B19" s="147" t="s">
        <v>124</v>
      </c>
      <c r="C19" s="77"/>
      <c r="D19" s="46"/>
      <c r="E19" s="77">
        <v>1</v>
      </c>
      <c r="F19" s="46">
        <f>E19/$C$29</f>
        <v>1.5625E-2</v>
      </c>
      <c r="G19" s="77"/>
      <c r="H19" s="46"/>
      <c r="I19" s="77">
        <v>3</v>
      </c>
      <c r="J19" s="46">
        <f>I19/$I$29</f>
        <v>4.8387096774193547E-2</v>
      </c>
      <c r="K19" s="77"/>
      <c r="L19" s="46"/>
      <c r="M19" s="52">
        <f t="shared" si="0"/>
        <v>4</v>
      </c>
      <c r="N19" s="54">
        <f>M19/$M$29</f>
        <v>1.8867924528301886E-2</v>
      </c>
      <c r="O19" s="13"/>
      <c r="P19" s="42"/>
    </row>
    <row r="20" spans="1:16">
      <c r="A20" s="42"/>
      <c r="B20" s="147" t="s">
        <v>144</v>
      </c>
      <c r="C20" s="77">
        <v>1</v>
      </c>
      <c r="D20" s="46">
        <f>C20/$C$29</f>
        <v>1.5625E-2</v>
      </c>
      <c r="E20" s="77">
        <v>1</v>
      </c>
      <c r="F20" s="46">
        <f>E20/$C$29</f>
        <v>1.5625E-2</v>
      </c>
      <c r="G20" s="77"/>
      <c r="H20" s="46"/>
      <c r="I20" s="77"/>
      <c r="J20" s="46"/>
      <c r="K20" s="77"/>
      <c r="L20" s="46">
        <f>K20/$K$29</f>
        <v>0</v>
      </c>
      <c r="M20" s="52">
        <f t="shared" si="0"/>
        <v>2</v>
      </c>
      <c r="N20" s="54">
        <f>M20/$M$29</f>
        <v>9.433962264150943E-3</v>
      </c>
      <c r="O20" s="13"/>
      <c r="P20" s="42"/>
    </row>
    <row r="21" spans="1:16">
      <c r="A21" s="42"/>
      <c r="B21" s="147" t="s">
        <v>145</v>
      </c>
      <c r="C21" s="77"/>
      <c r="D21" s="46"/>
      <c r="E21" s="77">
        <v>1</v>
      </c>
      <c r="F21" s="46">
        <f>E21/$C$29</f>
        <v>1.5625E-2</v>
      </c>
      <c r="G21" s="77"/>
      <c r="H21" s="46"/>
      <c r="I21" s="77"/>
      <c r="J21" s="46">
        <f>I21/$I$29</f>
        <v>0</v>
      </c>
      <c r="K21" s="77"/>
      <c r="L21" s="46">
        <f>K21/$K$29</f>
        <v>0</v>
      </c>
      <c r="M21" s="52">
        <f t="shared" si="0"/>
        <v>1</v>
      </c>
      <c r="N21" s="54">
        <f>M21/$M$29</f>
        <v>4.7169811320754715E-3</v>
      </c>
      <c r="O21" s="13"/>
      <c r="P21" s="42"/>
    </row>
    <row r="22" spans="1:16">
      <c r="A22" s="42"/>
      <c r="B22" s="147" t="s">
        <v>125</v>
      </c>
      <c r="C22" s="77">
        <v>2</v>
      </c>
      <c r="D22" s="46">
        <f t="shared" ref="D22:D24" si="1">C22/$C$29</f>
        <v>3.125E-2</v>
      </c>
      <c r="E22" s="77">
        <v>1</v>
      </c>
      <c r="F22" s="46">
        <f>E22/$C$29</f>
        <v>1.5625E-2</v>
      </c>
      <c r="G22" s="77"/>
      <c r="H22" s="46"/>
      <c r="I22" s="77">
        <v>4</v>
      </c>
      <c r="J22" s="46"/>
      <c r="K22" s="77">
        <v>1</v>
      </c>
      <c r="L22" s="46">
        <f>K22/$K$29</f>
        <v>2.564102564102564E-2</v>
      </c>
      <c r="M22" s="52">
        <f t="shared" si="0"/>
        <v>8</v>
      </c>
      <c r="N22" s="54">
        <f>M22/$M$29</f>
        <v>3.7735849056603772E-2</v>
      </c>
      <c r="O22" s="13"/>
      <c r="P22" s="42"/>
    </row>
    <row r="23" spans="1:16">
      <c r="A23" s="42"/>
      <c r="B23" s="147" t="s">
        <v>136</v>
      </c>
      <c r="C23" s="77">
        <v>1</v>
      </c>
      <c r="D23" s="46">
        <f t="shared" si="1"/>
        <v>1.5625E-2</v>
      </c>
      <c r="E23" s="77"/>
      <c r="F23" s="46"/>
      <c r="G23" s="77"/>
      <c r="H23" s="46"/>
      <c r="I23" s="77"/>
      <c r="J23" s="46"/>
      <c r="K23" s="77"/>
      <c r="L23" s="46">
        <f>K23/$K$29</f>
        <v>0</v>
      </c>
      <c r="M23" s="52">
        <f t="shared" si="0"/>
        <v>1</v>
      </c>
      <c r="N23" s="54">
        <f>M23/$M$29</f>
        <v>4.7169811320754715E-3</v>
      </c>
      <c r="O23" s="13"/>
      <c r="P23" s="42"/>
    </row>
    <row r="24" spans="1:16">
      <c r="A24" s="42"/>
      <c r="B24" s="147" t="s">
        <v>126</v>
      </c>
      <c r="C24" s="77">
        <v>15</v>
      </c>
      <c r="D24" s="46">
        <f t="shared" si="1"/>
        <v>0.234375</v>
      </c>
      <c r="E24" s="77">
        <v>4</v>
      </c>
      <c r="F24" s="46">
        <f>E24/$C$29</f>
        <v>6.25E-2</v>
      </c>
      <c r="G24" s="77"/>
      <c r="H24" s="46"/>
      <c r="I24" s="77">
        <v>9</v>
      </c>
      <c r="J24" s="46"/>
      <c r="K24" s="77">
        <v>4</v>
      </c>
      <c r="L24" s="46"/>
      <c r="M24" s="52">
        <f t="shared" si="0"/>
        <v>32</v>
      </c>
      <c r="N24" s="54">
        <f>M24/$M$29</f>
        <v>0.15094339622641509</v>
      </c>
      <c r="O24" s="13"/>
      <c r="P24" s="42"/>
    </row>
    <row r="25" spans="1:16">
      <c r="A25" s="42"/>
      <c r="B25" s="147" t="s">
        <v>127</v>
      </c>
      <c r="C25" s="77"/>
      <c r="D25" s="46"/>
      <c r="E25" s="77"/>
      <c r="F25" s="46"/>
      <c r="G25" s="77"/>
      <c r="H25" s="46"/>
      <c r="I25" s="77"/>
      <c r="J25" s="46">
        <f>I25/$I$29</f>
        <v>0</v>
      </c>
      <c r="K25" s="77">
        <v>1</v>
      </c>
      <c r="L25" s="46"/>
      <c r="M25" s="52">
        <f t="shared" si="0"/>
        <v>1</v>
      </c>
      <c r="N25" s="54">
        <f>M25/$M$29</f>
        <v>4.7169811320754715E-3</v>
      </c>
      <c r="O25" s="13"/>
      <c r="P25" s="42"/>
    </row>
    <row r="26" spans="1:16">
      <c r="A26" s="42"/>
      <c r="B26" s="147" t="s">
        <v>128</v>
      </c>
      <c r="C26" s="77"/>
      <c r="D26" s="46"/>
      <c r="E26" s="77">
        <v>1</v>
      </c>
      <c r="F26" s="46">
        <f t="shared" ref="F26:F27" si="2">E26/$C$29</f>
        <v>1.5625E-2</v>
      </c>
      <c r="G26" s="77"/>
      <c r="H26" s="46"/>
      <c r="I26" s="77">
        <v>2</v>
      </c>
      <c r="J26" s="46"/>
      <c r="K26" s="77"/>
      <c r="L26" s="46"/>
      <c r="M26" s="52">
        <f t="shared" si="0"/>
        <v>3</v>
      </c>
      <c r="N26" s="54">
        <f t="shared" ref="N26:N28" si="3">M26/$M$29</f>
        <v>1.4150943396226415E-2</v>
      </c>
      <c r="O26" s="13"/>
      <c r="P26" s="42"/>
    </row>
    <row r="27" spans="1:16">
      <c r="A27" s="42"/>
      <c r="B27" s="147" t="s">
        <v>129</v>
      </c>
      <c r="C27" s="77"/>
      <c r="D27" s="46"/>
      <c r="E27" s="77">
        <v>1</v>
      </c>
      <c r="F27" s="46">
        <f t="shared" si="2"/>
        <v>1.5625E-2</v>
      </c>
      <c r="G27" s="77"/>
      <c r="H27" s="46"/>
      <c r="I27" s="77"/>
      <c r="J27" s="46"/>
      <c r="K27" s="77"/>
      <c r="L27" s="46"/>
      <c r="M27" s="52">
        <f t="shared" si="0"/>
        <v>1</v>
      </c>
      <c r="N27" s="54">
        <f t="shared" si="3"/>
        <v>4.7169811320754715E-3</v>
      </c>
      <c r="O27" s="13"/>
      <c r="P27" s="42"/>
    </row>
    <row r="28" spans="1:16">
      <c r="A28" s="42"/>
      <c r="B28" s="147" t="s">
        <v>130</v>
      </c>
      <c r="C28" s="77"/>
      <c r="D28" s="46"/>
      <c r="E28" s="77"/>
      <c r="F28" s="46"/>
      <c r="G28" s="77"/>
      <c r="H28" s="46"/>
      <c r="I28" s="77">
        <v>1</v>
      </c>
      <c r="J28" s="46"/>
      <c r="K28" s="77"/>
      <c r="L28" s="46"/>
      <c r="M28" s="52">
        <f t="shared" si="0"/>
        <v>1</v>
      </c>
      <c r="N28" s="54">
        <f t="shared" si="3"/>
        <v>4.7169811320754715E-3</v>
      </c>
      <c r="O28" s="13"/>
      <c r="P28" s="42"/>
    </row>
    <row r="29" spans="1:16" ht="15.75" thickBot="1">
      <c r="A29" s="42"/>
      <c r="B29" s="253" t="s">
        <v>70</v>
      </c>
      <c r="C29" s="254">
        <f>SUM(C6:C28)</f>
        <v>64</v>
      </c>
      <c r="D29" s="255">
        <f>C29/C29</f>
        <v>1</v>
      </c>
      <c r="E29" s="254">
        <f>SUM(E6:E28)</f>
        <v>39</v>
      </c>
      <c r="F29" s="255">
        <f>E29/E29</f>
        <v>1</v>
      </c>
      <c r="G29" s="254">
        <f>SUM(G6:G28)</f>
        <v>8</v>
      </c>
      <c r="H29" s="255">
        <f>G29/G29</f>
        <v>1</v>
      </c>
      <c r="I29" s="254">
        <f>SUM(I6:I28)</f>
        <v>62</v>
      </c>
      <c r="J29" s="255">
        <f>I29/I29</f>
        <v>1</v>
      </c>
      <c r="K29" s="254">
        <f>SUM(K6:K28)</f>
        <v>39</v>
      </c>
      <c r="L29" s="255">
        <f>K29/K29</f>
        <v>1</v>
      </c>
      <c r="M29" s="254">
        <f>SUM(M6:M28)</f>
        <v>212</v>
      </c>
      <c r="N29" s="255">
        <f>M29/M29</f>
        <v>1</v>
      </c>
      <c r="O29" s="13"/>
      <c r="P29" s="42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</sheetData>
  <mergeCells count="6">
    <mergeCell ref="M4:N4"/>
    <mergeCell ref="C4:D4"/>
    <mergeCell ref="E4:F4"/>
    <mergeCell ref="G4:H4"/>
    <mergeCell ref="I4:J4"/>
    <mergeCell ref="K4:L4"/>
  </mergeCells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2020-02-24T09:01:11Z</cp:lastPrinted>
  <dcterms:created xsi:type="dcterms:W3CDTF">2010-12-15T07:52:14Z</dcterms:created>
  <dcterms:modified xsi:type="dcterms:W3CDTF">2020-02-24T09:03:03Z</dcterms:modified>
</cp:coreProperties>
</file>